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H:\SOUTĚŽE BAR\2020\SSZT Praha západ\34_Oprava PZS v km 16,727 a 17,104 na trati Praha - Turnov\02_Ke zveřejnění na E-ZAKu\"/>
    </mc:Choice>
  </mc:AlternateContent>
  <bookViews>
    <workbookView xWindow="0" yWindow="0" windowWidth="20490" windowHeight="7620"/>
  </bookViews>
  <sheets>
    <sheet name="Rekapitulace stavby" sheetId="1" r:id="rId1"/>
    <sheet name="List1" sheetId="7" r:id="rId2"/>
    <sheet name="List2" sheetId="8" r:id="rId3"/>
    <sheet name="List3" sheetId="9" r:id="rId4"/>
    <sheet name="01 - Technologická část" sheetId="2" r:id="rId5"/>
    <sheet name="01N - Technologická část ..." sheetId="3" r:id="rId6"/>
    <sheet name="02 - Stavební část" sheetId="4" r:id="rId7"/>
    <sheet name="03 - VRN" sheetId="5" r:id="rId8"/>
    <sheet name="Pokyny pro vyplnění" sheetId="6" r:id="rId9"/>
  </sheets>
  <definedNames>
    <definedName name="_xlnm._FilterDatabase" localSheetId="4" hidden="1">'01 - Technologická část'!$C$88:$K$275</definedName>
    <definedName name="_xlnm._FilterDatabase" localSheetId="5" hidden="1">'01N - Technologická část ...'!$C$79:$K$114</definedName>
    <definedName name="_xlnm._FilterDatabase" localSheetId="6" hidden="1">'02 - Stavební část'!$C$81:$K$114</definedName>
    <definedName name="_xlnm._FilterDatabase" localSheetId="7" hidden="1">'03 - VRN'!$C$81:$K$98</definedName>
    <definedName name="_xlnm.Print_Titles" localSheetId="4">'01 - Technologická část'!$88:$88</definedName>
    <definedName name="_xlnm.Print_Titles" localSheetId="5">'01N - Technologická část ...'!$79:$79</definedName>
    <definedName name="_xlnm.Print_Titles" localSheetId="6">'02 - Stavební část'!$81:$81</definedName>
    <definedName name="_xlnm.Print_Titles" localSheetId="7">'03 - VRN'!$81:$81</definedName>
    <definedName name="_xlnm.Print_Titles" localSheetId="0">'Rekapitulace stavby'!$52:$52</definedName>
    <definedName name="_xlnm.Print_Area" localSheetId="4">'01 - Technologická část'!$C$4:$J$39,'01 - Technologická část'!$C$45:$J$70,'01 - Technologická část'!$C$76:$K$275</definedName>
    <definedName name="_xlnm.Print_Area" localSheetId="5">'01N - Technologická část ...'!$C$4:$J$39,'01N - Technologická část ...'!$C$45:$J$61,'01N - Technologická část ...'!$C$67:$K$114</definedName>
    <definedName name="_xlnm.Print_Area" localSheetId="6">'02 - Stavební část'!$C$4:$J$39,'02 - Stavební část'!$C$45:$J$63,'02 - Stavební část'!$C$69:$K$114</definedName>
    <definedName name="_xlnm.Print_Area" localSheetId="7">'03 - VRN'!$C$4:$J$39,'03 - VRN'!$C$45:$J$63,'03 - VRN'!$C$69:$K$98</definedName>
    <definedName name="_xlnm.Print_Area" localSheetId="8">'Pokyny pro vyplnění'!$B$2:$K$71,'Pokyny pro vyplnění'!$B$74:$K$118,'Pokyny pro vyplnění'!$B$121:$K$190,'Pokyny pro vyplnění'!$B$198:$K$218</definedName>
    <definedName name="_xlnm.Print_Area" localSheetId="0">'Rekapitulace stavby'!$D$4:$AO$36,'Rekapitulace stavby'!$C$42:$AQ$59</definedName>
  </definedNames>
  <calcPr calcId="162913"/>
</workbook>
</file>

<file path=xl/calcChain.xml><?xml version="1.0" encoding="utf-8"?>
<calcChain xmlns="http://schemas.openxmlformats.org/spreadsheetml/2006/main">
  <c r="J37" i="5" l="1"/>
  <c r="J36" i="5"/>
  <c r="AY58" i="1"/>
  <c r="J35" i="5"/>
  <c r="AX58" i="1" s="1"/>
  <c r="BI98" i="5"/>
  <c r="BH98" i="5"/>
  <c r="BG98" i="5"/>
  <c r="BF98" i="5"/>
  <c r="T98" i="5"/>
  <c r="R98" i="5"/>
  <c r="P98" i="5"/>
  <c r="BI97" i="5"/>
  <c r="BH97" i="5"/>
  <c r="BG97" i="5"/>
  <c r="BF97" i="5"/>
  <c r="T97" i="5"/>
  <c r="R97" i="5"/>
  <c r="P97" i="5"/>
  <c r="BI96" i="5"/>
  <c r="BH96" i="5"/>
  <c r="BG96" i="5"/>
  <c r="BF96" i="5"/>
  <c r="T96" i="5"/>
  <c r="R96" i="5"/>
  <c r="P96" i="5"/>
  <c r="BI94" i="5"/>
  <c r="BH94" i="5"/>
  <c r="BG94" i="5"/>
  <c r="BF94" i="5"/>
  <c r="T94" i="5"/>
  <c r="T93" i="5"/>
  <c r="R94" i="5"/>
  <c r="R93" i="5" s="1"/>
  <c r="P94" i="5"/>
  <c r="P93" i="5"/>
  <c r="BI91" i="5"/>
  <c r="BH91" i="5"/>
  <c r="BG91" i="5"/>
  <c r="BF91" i="5"/>
  <c r="T91" i="5"/>
  <c r="R91" i="5"/>
  <c r="P91" i="5"/>
  <c r="BI89" i="5"/>
  <c r="BH89" i="5"/>
  <c r="BG89" i="5"/>
  <c r="BF89" i="5"/>
  <c r="T89" i="5"/>
  <c r="R89" i="5"/>
  <c r="P89" i="5"/>
  <c r="BI87" i="5"/>
  <c r="BH87" i="5"/>
  <c r="BG87" i="5"/>
  <c r="BF87" i="5"/>
  <c r="T87" i="5"/>
  <c r="R87" i="5"/>
  <c r="P87" i="5"/>
  <c r="BI86" i="5"/>
  <c r="BH86" i="5"/>
  <c r="BG86" i="5"/>
  <c r="BF86" i="5"/>
  <c r="T86" i="5"/>
  <c r="R86" i="5"/>
  <c r="P86" i="5"/>
  <c r="BI85" i="5"/>
  <c r="BH85" i="5"/>
  <c r="BG85" i="5"/>
  <c r="BF85" i="5"/>
  <c r="T85" i="5"/>
  <c r="R85" i="5"/>
  <c r="P85" i="5"/>
  <c r="BI84" i="5"/>
  <c r="BH84" i="5"/>
  <c r="BG84" i="5"/>
  <c r="BF84" i="5"/>
  <c r="T84" i="5"/>
  <c r="R84" i="5"/>
  <c r="P84" i="5"/>
  <c r="J79" i="5"/>
  <c r="J78" i="5"/>
  <c r="F78" i="5"/>
  <c r="F76" i="5"/>
  <c r="E74" i="5"/>
  <c r="J55" i="5"/>
  <c r="J54" i="5"/>
  <c r="F54" i="5"/>
  <c r="F52" i="5"/>
  <c r="E50" i="5"/>
  <c r="J18" i="5"/>
  <c r="E18" i="5"/>
  <c r="F79" i="5"/>
  <c r="J17" i="5"/>
  <c r="J12" i="5"/>
  <c r="J76" i="5" s="1"/>
  <c r="E7" i="5"/>
  <c r="E72" i="5" s="1"/>
  <c r="J37" i="4"/>
  <c r="J36" i="4"/>
  <c r="AY57" i="1"/>
  <c r="J35" i="4"/>
  <c r="AX57" i="1"/>
  <c r="BI114" i="4"/>
  <c r="BH114" i="4"/>
  <c r="BG114" i="4"/>
  <c r="BF114" i="4"/>
  <c r="T114" i="4"/>
  <c r="R114" i="4"/>
  <c r="P114" i="4"/>
  <c r="BI113" i="4"/>
  <c r="BH113" i="4"/>
  <c r="BG113" i="4"/>
  <c r="BF113" i="4"/>
  <c r="T113" i="4"/>
  <c r="R113" i="4"/>
  <c r="P113" i="4"/>
  <c r="BI112" i="4"/>
  <c r="BH112" i="4"/>
  <c r="BG112" i="4"/>
  <c r="BF112" i="4"/>
  <c r="T112" i="4"/>
  <c r="R112" i="4"/>
  <c r="P112" i="4"/>
  <c r="BI111" i="4"/>
  <c r="BH111" i="4"/>
  <c r="BG111" i="4"/>
  <c r="BF111" i="4"/>
  <c r="T111" i="4"/>
  <c r="R111" i="4"/>
  <c r="P111" i="4"/>
  <c r="BI108" i="4"/>
  <c r="BH108" i="4"/>
  <c r="BG108" i="4"/>
  <c r="BF108" i="4"/>
  <c r="T108" i="4"/>
  <c r="R108" i="4"/>
  <c r="P108" i="4"/>
  <c r="BI107" i="4"/>
  <c r="BH107" i="4"/>
  <c r="BG107" i="4"/>
  <c r="BF107" i="4"/>
  <c r="T107" i="4"/>
  <c r="R107" i="4"/>
  <c r="P107" i="4"/>
  <c r="BI105" i="4"/>
  <c r="BH105" i="4"/>
  <c r="BG105" i="4"/>
  <c r="BF105" i="4"/>
  <c r="T105" i="4"/>
  <c r="R105" i="4"/>
  <c r="P105" i="4"/>
  <c r="BI103" i="4"/>
  <c r="BH103" i="4"/>
  <c r="BG103" i="4"/>
  <c r="BF103" i="4"/>
  <c r="T103" i="4"/>
  <c r="R103" i="4"/>
  <c r="P103" i="4"/>
  <c r="BI102" i="4"/>
  <c r="BH102" i="4"/>
  <c r="BG102" i="4"/>
  <c r="BF102" i="4"/>
  <c r="T102" i="4"/>
  <c r="R102" i="4"/>
  <c r="P102" i="4"/>
  <c r="BI101" i="4"/>
  <c r="BH101" i="4"/>
  <c r="BG101" i="4"/>
  <c r="BF101" i="4"/>
  <c r="T101" i="4"/>
  <c r="R101" i="4"/>
  <c r="P101" i="4"/>
  <c r="BI99" i="4"/>
  <c r="BH99" i="4"/>
  <c r="BG99" i="4"/>
  <c r="BF99" i="4"/>
  <c r="T99" i="4"/>
  <c r="R99" i="4"/>
  <c r="P99" i="4"/>
  <c r="BI97" i="4"/>
  <c r="BH97" i="4"/>
  <c r="BG97" i="4"/>
  <c r="BF97" i="4"/>
  <c r="T97" i="4"/>
  <c r="R97" i="4"/>
  <c r="P97" i="4"/>
  <c r="BI95" i="4"/>
  <c r="BH95" i="4"/>
  <c r="BG95" i="4"/>
  <c r="BF95" i="4"/>
  <c r="T95" i="4"/>
  <c r="R95" i="4"/>
  <c r="P95" i="4"/>
  <c r="BI93" i="4"/>
  <c r="BH93" i="4"/>
  <c r="BG93" i="4"/>
  <c r="BF93" i="4"/>
  <c r="T93" i="4"/>
  <c r="R93" i="4"/>
  <c r="P93" i="4"/>
  <c r="BI91" i="4"/>
  <c r="BH91" i="4"/>
  <c r="BG91" i="4"/>
  <c r="BF91" i="4"/>
  <c r="T91" i="4"/>
  <c r="R91" i="4"/>
  <c r="P91" i="4"/>
  <c r="BI89" i="4"/>
  <c r="BH89" i="4"/>
  <c r="BG89" i="4"/>
  <c r="BF89" i="4"/>
  <c r="T89" i="4"/>
  <c r="R89" i="4"/>
  <c r="P89" i="4"/>
  <c r="BI87" i="4"/>
  <c r="BH87" i="4"/>
  <c r="BG87" i="4"/>
  <c r="BF87" i="4"/>
  <c r="T87" i="4"/>
  <c r="R87" i="4"/>
  <c r="P87" i="4"/>
  <c r="BI85" i="4"/>
  <c r="BH85" i="4"/>
  <c r="BG85" i="4"/>
  <c r="BF85" i="4"/>
  <c r="T85" i="4"/>
  <c r="R85" i="4"/>
  <c r="P85" i="4"/>
  <c r="J79" i="4"/>
  <c r="J78" i="4"/>
  <c r="F78" i="4"/>
  <c r="F76" i="4"/>
  <c r="E74" i="4"/>
  <c r="J55" i="4"/>
  <c r="J54" i="4"/>
  <c r="F54" i="4"/>
  <c r="F52" i="4"/>
  <c r="E50" i="4"/>
  <c r="J18" i="4"/>
  <c r="E18" i="4"/>
  <c r="F55" i="4" s="1"/>
  <c r="J17" i="4"/>
  <c r="J12" i="4"/>
  <c r="J76" i="4"/>
  <c r="E7" i="4"/>
  <c r="E48" i="4"/>
  <c r="J37" i="3"/>
  <c r="J36" i="3"/>
  <c r="AY56" i="1" s="1"/>
  <c r="J35" i="3"/>
  <c r="AX56" i="1" s="1"/>
  <c r="BI114" i="3"/>
  <c r="BH114" i="3"/>
  <c r="BG114" i="3"/>
  <c r="BF114" i="3"/>
  <c r="T114" i="3"/>
  <c r="R114" i="3"/>
  <c r="P114" i="3"/>
  <c r="BI113" i="3"/>
  <c r="BH113" i="3"/>
  <c r="BG113" i="3"/>
  <c r="BF113" i="3"/>
  <c r="T113" i="3"/>
  <c r="R113" i="3"/>
  <c r="P113" i="3"/>
  <c r="BI112" i="3"/>
  <c r="BH112" i="3"/>
  <c r="BG112" i="3"/>
  <c r="BF112" i="3"/>
  <c r="T112" i="3"/>
  <c r="R112" i="3"/>
  <c r="P112" i="3"/>
  <c r="BI111" i="3"/>
  <c r="BH111" i="3"/>
  <c r="BG111" i="3"/>
  <c r="BF111" i="3"/>
  <c r="T111" i="3"/>
  <c r="R111" i="3"/>
  <c r="P111" i="3"/>
  <c r="BI110" i="3"/>
  <c r="BH110" i="3"/>
  <c r="BG110" i="3"/>
  <c r="BF110" i="3"/>
  <c r="T110" i="3"/>
  <c r="R110" i="3"/>
  <c r="P110" i="3"/>
  <c r="BI109" i="3"/>
  <c r="BH109" i="3"/>
  <c r="BG109" i="3"/>
  <c r="BF109" i="3"/>
  <c r="T109" i="3"/>
  <c r="R109" i="3"/>
  <c r="P109" i="3"/>
  <c r="BI108" i="3"/>
  <c r="BH108" i="3"/>
  <c r="BG108" i="3"/>
  <c r="BF108" i="3"/>
  <c r="T108" i="3"/>
  <c r="R108" i="3"/>
  <c r="P108" i="3"/>
  <c r="BI107" i="3"/>
  <c r="BH107" i="3"/>
  <c r="BG107" i="3"/>
  <c r="BF107" i="3"/>
  <c r="T107" i="3"/>
  <c r="R107" i="3"/>
  <c r="P107" i="3"/>
  <c r="BI106" i="3"/>
  <c r="BH106" i="3"/>
  <c r="BG106" i="3"/>
  <c r="BF106" i="3"/>
  <c r="T106" i="3"/>
  <c r="R106" i="3"/>
  <c r="P106" i="3"/>
  <c r="BI105" i="3"/>
  <c r="BH105" i="3"/>
  <c r="BG105" i="3"/>
  <c r="BF105" i="3"/>
  <c r="T105" i="3"/>
  <c r="R105" i="3"/>
  <c r="P105" i="3"/>
  <c r="BI104" i="3"/>
  <c r="BH104" i="3"/>
  <c r="BG104" i="3"/>
  <c r="BF104" i="3"/>
  <c r="T104" i="3"/>
  <c r="R104" i="3"/>
  <c r="P104" i="3"/>
  <c r="BI103" i="3"/>
  <c r="BH103" i="3"/>
  <c r="BG103" i="3"/>
  <c r="BF103" i="3"/>
  <c r="T103" i="3"/>
  <c r="R103" i="3"/>
  <c r="P103" i="3"/>
  <c r="BI102" i="3"/>
  <c r="BH102" i="3"/>
  <c r="BG102" i="3"/>
  <c r="BF102" i="3"/>
  <c r="T102" i="3"/>
  <c r="R102" i="3"/>
  <c r="P102" i="3"/>
  <c r="BI101" i="3"/>
  <c r="BH101" i="3"/>
  <c r="BG101" i="3"/>
  <c r="BF101" i="3"/>
  <c r="T101" i="3"/>
  <c r="R101" i="3"/>
  <c r="P101" i="3"/>
  <c r="BI100" i="3"/>
  <c r="BH100" i="3"/>
  <c r="BG100" i="3"/>
  <c r="BF100" i="3"/>
  <c r="T100" i="3"/>
  <c r="R100" i="3"/>
  <c r="P100" i="3"/>
  <c r="BI99" i="3"/>
  <c r="BH99" i="3"/>
  <c r="BG99" i="3"/>
  <c r="BF99" i="3"/>
  <c r="T99" i="3"/>
  <c r="R99" i="3"/>
  <c r="P99" i="3"/>
  <c r="BI98" i="3"/>
  <c r="BH98" i="3"/>
  <c r="BG98" i="3"/>
  <c r="BF98" i="3"/>
  <c r="T98" i="3"/>
  <c r="R98" i="3"/>
  <c r="P98" i="3"/>
  <c r="BI97" i="3"/>
  <c r="BH97" i="3"/>
  <c r="BG97" i="3"/>
  <c r="BF97" i="3"/>
  <c r="T97" i="3"/>
  <c r="R97" i="3"/>
  <c r="P97" i="3"/>
  <c r="BI96" i="3"/>
  <c r="BH96" i="3"/>
  <c r="BG96" i="3"/>
  <c r="BF96" i="3"/>
  <c r="T96" i="3"/>
  <c r="R96" i="3"/>
  <c r="P96" i="3"/>
  <c r="BI95" i="3"/>
  <c r="BH95" i="3"/>
  <c r="BG95" i="3"/>
  <c r="BF95" i="3"/>
  <c r="T95" i="3"/>
  <c r="R95" i="3"/>
  <c r="P95" i="3"/>
  <c r="BI94" i="3"/>
  <c r="BH94" i="3"/>
  <c r="BG94" i="3"/>
  <c r="BF94" i="3"/>
  <c r="T94" i="3"/>
  <c r="R94" i="3"/>
  <c r="P94" i="3"/>
  <c r="BI93" i="3"/>
  <c r="BH93" i="3"/>
  <c r="BG93" i="3"/>
  <c r="BF93" i="3"/>
  <c r="T93" i="3"/>
  <c r="R93" i="3"/>
  <c r="P93" i="3"/>
  <c r="BI92" i="3"/>
  <c r="BH92" i="3"/>
  <c r="BG92" i="3"/>
  <c r="BF92" i="3"/>
  <c r="T92" i="3"/>
  <c r="R92" i="3"/>
  <c r="P92" i="3"/>
  <c r="BI91" i="3"/>
  <c r="BH91" i="3"/>
  <c r="BG91" i="3"/>
  <c r="BF91" i="3"/>
  <c r="T91" i="3"/>
  <c r="R91" i="3"/>
  <c r="P91" i="3"/>
  <c r="BI90" i="3"/>
  <c r="BH90" i="3"/>
  <c r="BG90" i="3"/>
  <c r="BF90" i="3"/>
  <c r="T90" i="3"/>
  <c r="R90" i="3"/>
  <c r="P90" i="3"/>
  <c r="BI89" i="3"/>
  <c r="BH89" i="3"/>
  <c r="BG89" i="3"/>
  <c r="BF89" i="3"/>
  <c r="T89" i="3"/>
  <c r="R89" i="3"/>
  <c r="P89" i="3"/>
  <c r="BI88" i="3"/>
  <c r="BH88" i="3"/>
  <c r="BG88" i="3"/>
  <c r="BF88" i="3"/>
  <c r="T88" i="3"/>
  <c r="R88" i="3"/>
  <c r="P88" i="3"/>
  <c r="BI87" i="3"/>
  <c r="BH87" i="3"/>
  <c r="BG87" i="3"/>
  <c r="BF87" i="3"/>
  <c r="T87" i="3"/>
  <c r="R87" i="3"/>
  <c r="P87" i="3"/>
  <c r="BI86" i="3"/>
  <c r="BH86" i="3"/>
  <c r="BG86" i="3"/>
  <c r="BF86" i="3"/>
  <c r="T86" i="3"/>
  <c r="R86" i="3"/>
  <c r="P86" i="3"/>
  <c r="BI85" i="3"/>
  <c r="BH85" i="3"/>
  <c r="BG85" i="3"/>
  <c r="BF85" i="3"/>
  <c r="T85" i="3"/>
  <c r="R85" i="3"/>
  <c r="P85" i="3"/>
  <c r="BI84" i="3"/>
  <c r="BH84" i="3"/>
  <c r="BG84" i="3"/>
  <c r="BF84" i="3"/>
  <c r="T84" i="3"/>
  <c r="R84" i="3"/>
  <c r="P84" i="3"/>
  <c r="BI83" i="3"/>
  <c r="BH83" i="3"/>
  <c r="BG83" i="3"/>
  <c r="BF83" i="3"/>
  <c r="T83" i="3"/>
  <c r="R83" i="3"/>
  <c r="P83" i="3"/>
  <c r="BI82" i="3"/>
  <c r="BH82" i="3"/>
  <c r="BG82" i="3"/>
  <c r="BF82" i="3"/>
  <c r="T82" i="3"/>
  <c r="R82" i="3"/>
  <c r="P82" i="3"/>
  <c r="J77" i="3"/>
  <c r="J76" i="3"/>
  <c r="F76" i="3"/>
  <c r="F74" i="3"/>
  <c r="E72" i="3"/>
  <c r="J55" i="3"/>
  <c r="J54" i="3"/>
  <c r="F54" i="3"/>
  <c r="F52" i="3"/>
  <c r="E50" i="3"/>
  <c r="J18" i="3"/>
  <c r="E18" i="3"/>
  <c r="F77" i="3" s="1"/>
  <c r="J17" i="3"/>
  <c r="J12" i="3"/>
  <c r="J74" i="3"/>
  <c r="E7" i="3"/>
  <c r="E70" i="3"/>
  <c r="J37" i="2"/>
  <c r="J36" i="2"/>
  <c r="AY55" i="1" s="1"/>
  <c r="J35" i="2"/>
  <c r="AX55" i="1" s="1"/>
  <c r="BI275" i="2"/>
  <c r="BH275" i="2"/>
  <c r="BG275" i="2"/>
  <c r="BF275" i="2"/>
  <c r="T275" i="2"/>
  <c r="R275" i="2"/>
  <c r="P275" i="2"/>
  <c r="BI274" i="2"/>
  <c r="BH274" i="2"/>
  <c r="BG274" i="2"/>
  <c r="BF274" i="2"/>
  <c r="T274" i="2"/>
  <c r="R274" i="2"/>
  <c r="P274" i="2"/>
  <c r="BI273" i="2"/>
  <c r="BH273" i="2"/>
  <c r="BG273" i="2"/>
  <c r="BF273" i="2"/>
  <c r="T273" i="2"/>
  <c r="R273" i="2"/>
  <c r="P273" i="2"/>
  <c r="BI272" i="2"/>
  <c r="BH272" i="2"/>
  <c r="BG272" i="2"/>
  <c r="BF272" i="2"/>
  <c r="T272" i="2"/>
  <c r="R272" i="2"/>
  <c r="P272" i="2"/>
  <c r="BI271" i="2"/>
  <c r="BH271" i="2"/>
  <c r="BG271" i="2"/>
  <c r="BF271" i="2"/>
  <c r="T271" i="2"/>
  <c r="R271" i="2"/>
  <c r="P271" i="2"/>
  <c r="BI270" i="2"/>
  <c r="BH270" i="2"/>
  <c r="BG270" i="2"/>
  <c r="BF270" i="2"/>
  <c r="T270" i="2"/>
  <c r="R270" i="2"/>
  <c r="P270" i="2"/>
  <c r="BI269" i="2"/>
  <c r="BH269" i="2"/>
  <c r="BG269" i="2"/>
  <c r="BF269" i="2"/>
  <c r="T269" i="2"/>
  <c r="R269" i="2"/>
  <c r="P269" i="2"/>
  <c r="BI268" i="2"/>
  <c r="BH268" i="2"/>
  <c r="BG268" i="2"/>
  <c r="BF268" i="2"/>
  <c r="T268" i="2"/>
  <c r="R268" i="2"/>
  <c r="P268" i="2"/>
  <c r="BI267" i="2"/>
  <c r="BH267" i="2"/>
  <c r="BG267" i="2"/>
  <c r="BF267" i="2"/>
  <c r="T267" i="2"/>
  <c r="R267" i="2"/>
  <c r="P267" i="2"/>
  <c r="BI265" i="2"/>
  <c r="BH265" i="2"/>
  <c r="BG265" i="2"/>
  <c r="BF265" i="2"/>
  <c r="T265" i="2"/>
  <c r="R265" i="2"/>
  <c r="P265" i="2"/>
  <c r="BI264" i="2"/>
  <c r="BH264" i="2"/>
  <c r="BG264" i="2"/>
  <c r="BF264" i="2"/>
  <c r="T264" i="2"/>
  <c r="R264" i="2"/>
  <c r="P264" i="2"/>
  <c r="BI263" i="2"/>
  <c r="BH263" i="2"/>
  <c r="BG263" i="2"/>
  <c r="BF263" i="2"/>
  <c r="T263" i="2"/>
  <c r="R263" i="2"/>
  <c r="P263" i="2"/>
  <c r="BI262" i="2"/>
  <c r="BH262" i="2"/>
  <c r="BG262" i="2"/>
  <c r="BF262" i="2"/>
  <c r="T262" i="2"/>
  <c r="R262" i="2"/>
  <c r="P262" i="2"/>
  <c r="BI260" i="2"/>
  <c r="BH260" i="2"/>
  <c r="BG260" i="2"/>
  <c r="BF260" i="2"/>
  <c r="T260" i="2"/>
  <c r="R260" i="2"/>
  <c r="P260" i="2"/>
  <c r="BI259" i="2"/>
  <c r="BH259" i="2"/>
  <c r="BG259" i="2"/>
  <c r="BF259" i="2"/>
  <c r="T259" i="2"/>
  <c r="R259" i="2"/>
  <c r="P259" i="2"/>
  <c r="BI258" i="2"/>
  <c r="BH258" i="2"/>
  <c r="BG258" i="2"/>
  <c r="BF258" i="2"/>
  <c r="T258" i="2"/>
  <c r="R258" i="2"/>
  <c r="P258" i="2"/>
  <c r="BI257" i="2"/>
  <c r="BH257" i="2"/>
  <c r="BG257" i="2"/>
  <c r="BF257" i="2"/>
  <c r="T257" i="2"/>
  <c r="R257" i="2"/>
  <c r="P257" i="2"/>
  <c r="BI256" i="2"/>
  <c r="BH256" i="2"/>
  <c r="BG256" i="2"/>
  <c r="BF256" i="2"/>
  <c r="T256" i="2"/>
  <c r="R256" i="2"/>
  <c r="P256" i="2"/>
  <c r="BI255" i="2"/>
  <c r="BH255" i="2"/>
  <c r="BG255" i="2"/>
  <c r="BF255" i="2"/>
  <c r="T255" i="2"/>
  <c r="R255" i="2"/>
  <c r="P255" i="2"/>
  <c r="BI254" i="2"/>
  <c r="BH254" i="2"/>
  <c r="BG254" i="2"/>
  <c r="BF254" i="2"/>
  <c r="T254" i="2"/>
  <c r="R254" i="2"/>
  <c r="P254" i="2"/>
  <c r="BI253" i="2"/>
  <c r="BH253" i="2"/>
  <c r="BG253" i="2"/>
  <c r="BF253" i="2"/>
  <c r="T253" i="2"/>
  <c r="R253" i="2"/>
  <c r="P253" i="2"/>
  <c r="BI252" i="2"/>
  <c r="BH252" i="2"/>
  <c r="BG252" i="2"/>
  <c r="BF252" i="2"/>
  <c r="T252" i="2"/>
  <c r="R252" i="2"/>
  <c r="P252" i="2"/>
  <c r="BI251" i="2"/>
  <c r="BH251" i="2"/>
  <c r="BG251" i="2"/>
  <c r="BF251" i="2"/>
  <c r="T251" i="2"/>
  <c r="R251" i="2"/>
  <c r="P251" i="2"/>
  <c r="BI250" i="2"/>
  <c r="BH250" i="2"/>
  <c r="BG250" i="2"/>
  <c r="BF250" i="2"/>
  <c r="T250" i="2"/>
  <c r="R250" i="2"/>
  <c r="P250" i="2"/>
  <c r="BI249" i="2"/>
  <c r="BH249" i="2"/>
  <c r="BG249" i="2"/>
  <c r="BF249" i="2"/>
  <c r="T249" i="2"/>
  <c r="R249" i="2"/>
  <c r="P249" i="2"/>
  <c r="BI248" i="2"/>
  <c r="BH248" i="2"/>
  <c r="BG248" i="2"/>
  <c r="BF248" i="2"/>
  <c r="T248" i="2"/>
  <c r="R248" i="2"/>
  <c r="P248" i="2"/>
  <c r="BI247" i="2"/>
  <c r="BH247" i="2"/>
  <c r="BG247" i="2"/>
  <c r="BF247" i="2"/>
  <c r="T247" i="2"/>
  <c r="R247" i="2"/>
  <c r="P247" i="2"/>
  <c r="BI246" i="2"/>
  <c r="BH246" i="2"/>
  <c r="BG246" i="2"/>
  <c r="BF246" i="2"/>
  <c r="T246" i="2"/>
  <c r="R246" i="2"/>
  <c r="P246" i="2"/>
  <c r="BI245" i="2"/>
  <c r="BH245" i="2"/>
  <c r="BG245" i="2"/>
  <c r="BF245" i="2"/>
  <c r="T245" i="2"/>
  <c r="R245" i="2"/>
  <c r="P245" i="2"/>
  <c r="BI244" i="2"/>
  <c r="BH244" i="2"/>
  <c r="BG244" i="2"/>
  <c r="BF244" i="2"/>
  <c r="T244" i="2"/>
  <c r="R244" i="2"/>
  <c r="P244" i="2"/>
  <c r="BI243" i="2"/>
  <c r="BH243" i="2"/>
  <c r="BG243" i="2"/>
  <c r="BF243" i="2"/>
  <c r="T243" i="2"/>
  <c r="R243" i="2"/>
  <c r="P243" i="2"/>
  <c r="BI242" i="2"/>
  <c r="BH242" i="2"/>
  <c r="BG242" i="2"/>
  <c r="BF242" i="2"/>
  <c r="T242" i="2"/>
  <c r="R242" i="2"/>
  <c r="P242" i="2"/>
  <c r="BI241" i="2"/>
  <c r="BH241" i="2"/>
  <c r="BG241" i="2"/>
  <c r="BF241" i="2"/>
  <c r="T241" i="2"/>
  <c r="R241" i="2"/>
  <c r="P241" i="2"/>
  <c r="BI240" i="2"/>
  <c r="BH240" i="2"/>
  <c r="BG240" i="2"/>
  <c r="BF240" i="2"/>
  <c r="T240" i="2"/>
  <c r="R240" i="2"/>
  <c r="P240" i="2"/>
  <c r="BI239" i="2"/>
  <c r="BH239" i="2"/>
  <c r="BG239" i="2"/>
  <c r="BF239" i="2"/>
  <c r="T239" i="2"/>
  <c r="R239" i="2"/>
  <c r="P239" i="2"/>
  <c r="BI238" i="2"/>
  <c r="BH238" i="2"/>
  <c r="BG238" i="2"/>
  <c r="BF238" i="2"/>
  <c r="T238" i="2"/>
  <c r="R238" i="2"/>
  <c r="P238" i="2"/>
  <c r="BI237" i="2"/>
  <c r="BH237" i="2"/>
  <c r="BG237" i="2"/>
  <c r="BF237" i="2"/>
  <c r="T237" i="2"/>
  <c r="R237" i="2"/>
  <c r="P237" i="2"/>
  <c r="BI236" i="2"/>
  <c r="BH236" i="2"/>
  <c r="BG236" i="2"/>
  <c r="BF236" i="2"/>
  <c r="T236" i="2"/>
  <c r="R236" i="2"/>
  <c r="P236" i="2"/>
  <c r="BI235" i="2"/>
  <c r="BH235" i="2"/>
  <c r="BG235" i="2"/>
  <c r="BF235" i="2"/>
  <c r="T235" i="2"/>
  <c r="R235" i="2"/>
  <c r="P235" i="2"/>
  <c r="BI234" i="2"/>
  <c r="BH234" i="2"/>
  <c r="BG234" i="2"/>
  <c r="BF234" i="2"/>
  <c r="T234" i="2"/>
  <c r="R234" i="2"/>
  <c r="P234" i="2"/>
  <c r="BI233" i="2"/>
  <c r="BH233" i="2"/>
  <c r="BG233" i="2"/>
  <c r="BF233" i="2"/>
  <c r="T233" i="2"/>
  <c r="R233" i="2"/>
  <c r="P233" i="2"/>
  <c r="BI232" i="2"/>
  <c r="BH232" i="2"/>
  <c r="BG232" i="2"/>
  <c r="BF232" i="2"/>
  <c r="T232" i="2"/>
  <c r="R232" i="2"/>
  <c r="P232" i="2"/>
  <c r="BI231" i="2"/>
  <c r="BH231" i="2"/>
  <c r="BG231" i="2"/>
  <c r="BF231" i="2"/>
  <c r="T231" i="2"/>
  <c r="R231" i="2"/>
  <c r="P231" i="2"/>
  <c r="BI230" i="2"/>
  <c r="BH230" i="2"/>
  <c r="BG230" i="2"/>
  <c r="BF230" i="2"/>
  <c r="T230" i="2"/>
  <c r="R230" i="2"/>
  <c r="P230" i="2"/>
  <c r="BI229" i="2"/>
  <c r="BH229" i="2"/>
  <c r="BG229" i="2"/>
  <c r="BF229" i="2"/>
  <c r="T229" i="2"/>
  <c r="R229" i="2"/>
  <c r="P229" i="2"/>
  <c r="BI228" i="2"/>
  <c r="BH228" i="2"/>
  <c r="BG228" i="2"/>
  <c r="BF228" i="2"/>
  <c r="T228" i="2"/>
  <c r="R228" i="2"/>
  <c r="P228" i="2"/>
  <c r="BI226" i="2"/>
  <c r="BH226" i="2"/>
  <c r="BG226" i="2"/>
  <c r="BF226" i="2"/>
  <c r="T226" i="2"/>
  <c r="R226" i="2"/>
  <c r="P226" i="2"/>
  <c r="BI225" i="2"/>
  <c r="BH225" i="2"/>
  <c r="BG225" i="2"/>
  <c r="BF225" i="2"/>
  <c r="T225" i="2"/>
  <c r="R225" i="2"/>
  <c r="P225" i="2"/>
  <c r="BI223" i="2"/>
  <c r="BH223" i="2"/>
  <c r="BG223" i="2"/>
  <c r="BF223" i="2"/>
  <c r="T223" i="2"/>
  <c r="R223" i="2"/>
  <c r="P223" i="2"/>
  <c r="BI222" i="2"/>
  <c r="BH222" i="2"/>
  <c r="BG222" i="2"/>
  <c r="BF222" i="2"/>
  <c r="T222" i="2"/>
  <c r="R222" i="2"/>
  <c r="P222" i="2"/>
  <c r="BI221" i="2"/>
  <c r="BH221" i="2"/>
  <c r="BG221" i="2"/>
  <c r="BF221" i="2"/>
  <c r="T221" i="2"/>
  <c r="R221" i="2"/>
  <c r="P221" i="2"/>
  <c r="BI220" i="2"/>
  <c r="BH220" i="2"/>
  <c r="BG220" i="2"/>
  <c r="BF220" i="2"/>
  <c r="T220" i="2"/>
  <c r="R220" i="2"/>
  <c r="P220" i="2"/>
  <c r="BI219" i="2"/>
  <c r="BH219" i="2"/>
  <c r="BG219" i="2"/>
  <c r="BF219" i="2"/>
  <c r="T219" i="2"/>
  <c r="R219" i="2"/>
  <c r="P219" i="2"/>
  <c r="BI218" i="2"/>
  <c r="BH218" i="2"/>
  <c r="BG218" i="2"/>
  <c r="BF218" i="2"/>
  <c r="T218" i="2"/>
  <c r="R218" i="2"/>
  <c r="P218" i="2"/>
  <c r="BI217" i="2"/>
  <c r="BH217" i="2"/>
  <c r="BG217" i="2"/>
  <c r="BF217" i="2"/>
  <c r="T217" i="2"/>
  <c r="R217" i="2"/>
  <c r="P217" i="2"/>
  <c r="BI216" i="2"/>
  <c r="BH216" i="2"/>
  <c r="BG216" i="2"/>
  <c r="BF216" i="2"/>
  <c r="T216" i="2"/>
  <c r="R216" i="2"/>
  <c r="P216" i="2"/>
  <c r="BI215" i="2"/>
  <c r="BH215" i="2"/>
  <c r="BG215" i="2"/>
  <c r="BF215" i="2"/>
  <c r="T215" i="2"/>
  <c r="R215" i="2"/>
  <c r="P215" i="2"/>
  <c r="BI214" i="2"/>
  <c r="BH214" i="2"/>
  <c r="BG214" i="2"/>
  <c r="BF214" i="2"/>
  <c r="T214" i="2"/>
  <c r="R214" i="2"/>
  <c r="P214" i="2"/>
  <c r="BI213" i="2"/>
  <c r="BH213" i="2"/>
  <c r="BG213" i="2"/>
  <c r="BF213" i="2"/>
  <c r="T213" i="2"/>
  <c r="R213" i="2"/>
  <c r="P213" i="2"/>
  <c r="BI212" i="2"/>
  <c r="BH212" i="2"/>
  <c r="BG212" i="2"/>
  <c r="BF212" i="2"/>
  <c r="T212" i="2"/>
  <c r="R212" i="2"/>
  <c r="P212" i="2"/>
  <c r="BI211" i="2"/>
  <c r="BH211" i="2"/>
  <c r="BG211" i="2"/>
  <c r="BF211" i="2"/>
  <c r="T211" i="2"/>
  <c r="R211" i="2"/>
  <c r="P211" i="2"/>
  <c r="BI210" i="2"/>
  <c r="BH210" i="2"/>
  <c r="BG210" i="2"/>
  <c r="BF210" i="2"/>
  <c r="T210" i="2"/>
  <c r="R210" i="2"/>
  <c r="P210" i="2"/>
  <c r="BI209" i="2"/>
  <c r="BH209" i="2"/>
  <c r="BG209" i="2"/>
  <c r="BF209" i="2"/>
  <c r="T209" i="2"/>
  <c r="R209" i="2"/>
  <c r="P209" i="2"/>
  <c r="BI208" i="2"/>
  <c r="BH208" i="2"/>
  <c r="BG208" i="2"/>
  <c r="BF208" i="2"/>
  <c r="T208" i="2"/>
  <c r="R208" i="2"/>
  <c r="P208" i="2"/>
  <c r="BI207" i="2"/>
  <c r="BH207" i="2"/>
  <c r="BG207" i="2"/>
  <c r="BF207" i="2"/>
  <c r="T207" i="2"/>
  <c r="R207" i="2"/>
  <c r="P207" i="2"/>
  <c r="BI206" i="2"/>
  <c r="BH206" i="2"/>
  <c r="BG206" i="2"/>
  <c r="BF206" i="2"/>
  <c r="T206" i="2"/>
  <c r="R206" i="2"/>
  <c r="P206" i="2"/>
  <c r="BI205" i="2"/>
  <c r="BH205" i="2"/>
  <c r="BG205" i="2"/>
  <c r="BF205" i="2"/>
  <c r="T205" i="2"/>
  <c r="R205" i="2"/>
  <c r="P205" i="2"/>
  <c r="BI204" i="2"/>
  <c r="BH204" i="2"/>
  <c r="BG204" i="2"/>
  <c r="BF204" i="2"/>
  <c r="T204" i="2"/>
  <c r="R204" i="2"/>
  <c r="P204" i="2"/>
  <c r="BI202" i="2"/>
  <c r="BH202" i="2"/>
  <c r="BG202" i="2"/>
  <c r="BF202" i="2"/>
  <c r="T202" i="2"/>
  <c r="R202" i="2"/>
  <c r="P202" i="2"/>
  <c r="BI201" i="2"/>
  <c r="BH201" i="2"/>
  <c r="BG201" i="2"/>
  <c r="BF201" i="2"/>
  <c r="T201" i="2"/>
  <c r="R201" i="2"/>
  <c r="P201" i="2"/>
  <c r="BI200" i="2"/>
  <c r="BH200" i="2"/>
  <c r="BG200" i="2"/>
  <c r="BF200" i="2"/>
  <c r="T200" i="2"/>
  <c r="R200" i="2"/>
  <c r="P200" i="2"/>
  <c r="BI199" i="2"/>
  <c r="BH199" i="2"/>
  <c r="BG199" i="2"/>
  <c r="BF199" i="2"/>
  <c r="T199" i="2"/>
  <c r="R199" i="2"/>
  <c r="P199" i="2"/>
  <c r="BI197" i="2"/>
  <c r="BH197" i="2"/>
  <c r="BG197" i="2"/>
  <c r="BF197" i="2"/>
  <c r="T197" i="2"/>
  <c r="R197" i="2"/>
  <c r="P197" i="2"/>
  <c r="BI196" i="2"/>
  <c r="BH196" i="2"/>
  <c r="BG196" i="2"/>
  <c r="BF196" i="2"/>
  <c r="T196" i="2"/>
  <c r="R196" i="2"/>
  <c r="P196" i="2"/>
  <c r="BI195" i="2"/>
  <c r="BH195" i="2"/>
  <c r="BG195" i="2"/>
  <c r="BF195" i="2"/>
  <c r="T195" i="2"/>
  <c r="R195" i="2"/>
  <c r="P195" i="2"/>
  <c r="BI194" i="2"/>
  <c r="BH194" i="2"/>
  <c r="BG194" i="2"/>
  <c r="BF194" i="2"/>
  <c r="T194" i="2"/>
  <c r="R194" i="2"/>
  <c r="P194" i="2"/>
  <c r="BI193" i="2"/>
  <c r="BH193" i="2"/>
  <c r="BG193" i="2"/>
  <c r="BF193" i="2"/>
  <c r="T193" i="2"/>
  <c r="R193" i="2"/>
  <c r="P193" i="2"/>
  <c r="BI192" i="2"/>
  <c r="BH192" i="2"/>
  <c r="BG192" i="2"/>
  <c r="BF192" i="2"/>
  <c r="T192" i="2"/>
  <c r="R192" i="2"/>
  <c r="P192" i="2"/>
  <c r="BI191" i="2"/>
  <c r="BH191" i="2"/>
  <c r="BG191" i="2"/>
  <c r="BF191" i="2"/>
  <c r="T191" i="2"/>
  <c r="R191" i="2"/>
  <c r="P191" i="2"/>
  <c r="BI190" i="2"/>
  <c r="BH190" i="2"/>
  <c r="BG190" i="2"/>
  <c r="BF190" i="2"/>
  <c r="T190" i="2"/>
  <c r="R190" i="2"/>
  <c r="P190" i="2"/>
  <c r="BI189" i="2"/>
  <c r="BH189" i="2"/>
  <c r="BG189" i="2"/>
  <c r="BF189" i="2"/>
  <c r="T189" i="2"/>
  <c r="R189" i="2"/>
  <c r="P189" i="2"/>
  <c r="BI187" i="2"/>
  <c r="BH187" i="2"/>
  <c r="BG187" i="2"/>
  <c r="BF187" i="2"/>
  <c r="T187" i="2"/>
  <c r="R187" i="2"/>
  <c r="P187" i="2"/>
  <c r="BI186" i="2"/>
  <c r="BH186" i="2"/>
  <c r="BG186" i="2"/>
  <c r="BF186" i="2"/>
  <c r="T186" i="2"/>
  <c r="R186" i="2"/>
  <c r="P186" i="2"/>
  <c r="BI185" i="2"/>
  <c r="BH185" i="2"/>
  <c r="BG185" i="2"/>
  <c r="BF185" i="2"/>
  <c r="T185" i="2"/>
  <c r="R185" i="2"/>
  <c r="P185" i="2"/>
  <c r="BI184" i="2"/>
  <c r="BH184" i="2"/>
  <c r="BG184" i="2"/>
  <c r="BF184" i="2"/>
  <c r="T184" i="2"/>
  <c r="R184" i="2"/>
  <c r="P184" i="2"/>
  <c r="BI183" i="2"/>
  <c r="BH183" i="2"/>
  <c r="BG183" i="2"/>
  <c r="BF183" i="2"/>
  <c r="T183" i="2"/>
  <c r="R183" i="2"/>
  <c r="P183" i="2"/>
  <c r="BI182" i="2"/>
  <c r="BH182" i="2"/>
  <c r="BG182" i="2"/>
  <c r="BF182" i="2"/>
  <c r="T182" i="2"/>
  <c r="R182" i="2"/>
  <c r="P182" i="2"/>
  <c r="BI181" i="2"/>
  <c r="BH181" i="2"/>
  <c r="BG181" i="2"/>
  <c r="BF181" i="2"/>
  <c r="T181" i="2"/>
  <c r="R181" i="2"/>
  <c r="P181" i="2"/>
  <c r="BI180" i="2"/>
  <c r="BH180" i="2"/>
  <c r="BG180" i="2"/>
  <c r="BF180" i="2"/>
  <c r="T180" i="2"/>
  <c r="R180" i="2"/>
  <c r="P180" i="2"/>
  <c r="BI178" i="2"/>
  <c r="BH178" i="2"/>
  <c r="BG178" i="2"/>
  <c r="BF178" i="2"/>
  <c r="T178" i="2"/>
  <c r="R178" i="2"/>
  <c r="P178" i="2"/>
  <c r="BI177" i="2"/>
  <c r="BH177" i="2"/>
  <c r="BG177" i="2"/>
  <c r="BF177" i="2"/>
  <c r="T177" i="2"/>
  <c r="R177" i="2"/>
  <c r="P177" i="2"/>
  <c r="BI176" i="2"/>
  <c r="BH176" i="2"/>
  <c r="BG176" i="2"/>
  <c r="BF176" i="2"/>
  <c r="T176" i="2"/>
  <c r="R176" i="2"/>
  <c r="P176" i="2"/>
  <c r="BI174" i="2"/>
  <c r="BH174" i="2"/>
  <c r="BG174" i="2"/>
  <c r="BF174" i="2"/>
  <c r="T174" i="2"/>
  <c r="R174" i="2"/>
  <c r="P174" i="2"/>
  <c r="BI173" i="2"/>
  <c r="BH173" i="2"/>
  <c r="BG173" i="2"/>
  <c r="BF173" i="2"/>
  <c r="T173" i="2"/>
  <c r="R173" i="2"/>
  <c r="P173" i="2"/>
  <c r="BI172" i="2"/>
  <c r="BH172" i="2"/>
  <c r="BG172" i="2"/>
  <c r="BF172" i="2"/>
  <c r="T172" i="2"/>
  <c r="R172" i="2"/>
  <c r="P172" i="2"/>
  <c r="BI170" i="2"/>
  <c r="BH170" i="2"/>
  <c r="BG170" i="2"/>
  <c r="BF170" i="2"/>
  <c r="T170" i="2"/>
  <c r="R170" i="2"/>
  <c r="P170" i="2"/>
  <c r="BI169" i="2"/>
  <c r="BH169" i="2"/>
  <c r="BG169" i="2"/>
  <c r="BF169" i="2"/>
  <c r="T169" i="2"/>
  <c r="R169" i="2"/>
  <c r="P169" i="2"/>
  <c r="BI168" i="2"/>
  <c r="BH168" i="2"/>
  <c r="BG168" i="2"/>
  <c r="BF168" i="2"/>
  <c r="T168" i="2"/>
  <c r="R168" i="2"/>
  <c r="P168" i="2"/>
  <c r="BI166" i="2"/>
  <c r="BH166" i="2"/>
  <c r="BG166" i="2"/>
  <c r="BF166" i="2"/>
  <c r="T166" i="2"/>
  <c r="R166" i="2"/>
  <c r="P166" i="2"/>
  <c r="BI165" i="2"/>
  <c r="BH165" i="2"/>
  <c r="BG165" i="2"/>
  <c r="BF165" i="2"/>
  <c r="T165" i="2"/>
  <c r="R165" i="2"/>
  <c r="P165" i="2"/>
  <c r="BI164" i="2"/>
  <c r="BH164" i="2"/>
  <c r="BG164" i="2"/>
  <c r="BF164" i="2"/>
  <c r="T164" i="2"/>
  <c r="R164" i="2"/>
  <c r="P164" i="2"/>
  <c r="BI162" i="2"/>
  <c r="BH162" i="2"/>
  <c r="BG162" i="2"/>
  <c r="BF162" i="2"/>
  <c r="T162" i="2"/>
  <c r="R162" i="2"/>
  <c r="P162" i="2"/>
  <c r="BI161" i="2"/>
  <c r="BH161" i="2"/>
  <c r="BG161" i="2"/>
  <c r="BF161" i="2"/>
  <c r="T161" i="2"/>
  <c r="R161" i="2"/>
  <c r="P161" i="2"/>
  <c r="BI160" i="2"/>
  <c r="BH160" i="2"/>
  <c r="BG160" i="2"/>
  <c r="BF160" i="2"/>
  <c r="T160" i="2"/>
  <c r="R160" i="2"/>
  <c r="P160" i="2"/>
  <c r="BI159" i="2"/>
  <c r="BH159" i="2"/>
  <c r="BG159" i="2"/>
  <c r="BF159" i="2"/>
  <c r="T159" i="2"/>
  <c r="R159" i="2"/>
  <c r="P159" i="2"/>
  <c r="BI158" i="2"/>
  <c r="BH158" i="2"/>
  <c r="BG158" i="2"/>
  <c r="BF158" i="2"/>
  <c r="T158" i="2"/>
  <c r="R158" i="2"/>
  <c r="P158" i="2"/>
  <c r="BI157" i="2"/>
  <c r="BH157" i="2"/>
  <c r="BG157" i="2"/>
  <c r="BF157" i="2"/>
  <c r="T157" i="2"/>
  <c r="R157" i="2"/>
  <c r="P157" i="2"/>
  <c r="BI156" i="2"/>
  <c r="BH156" i="2"/>
  <c r="BG156" i="2"/>
  <c r="BF156" i="2"/>
  <c r="T156" i="2"/>
  <c r="R156" i="2"/>
  <c r="P156" i="2"/>
  <c r="BI154" i="2"/>
  <c r="BH154" i="2"/>
  <c r="BG154" i="2"/>
  <c r="BF154" i="2"/>
  <c r="T154" i="2"/>
  <c r="R154" i="2"/>
  <c r="P154" i="2"/>
  <c r="BI152" i="2"/>
  <c r="BH152" i="2"/>
  <c r="BG152" i="2"/>
  <c r="BF152" i="2"/>
  <c r="T152" i="2"/>
  <c r="R152" i="2"/>
  <c r="P152" i="2"/>
  <c r="BI151" i="2"/>
  <c r="BH151" i="2"/>
  <c r="BG151" i="2"/>
  <c r="BF151" i="2"/>
  <c r="T151" i="2"/>
  <c r="R151" i="2"/>
  <c r="P151" i="2"/>
  <c r="BI150" i="2"/>
  <c r="BH150" i="2"/>
  <c r="BG150" i="2"/>
  <c r="BF150" i="2"/>
  <c r="T150" i="2"/>
  <c r="R150" i="2"/>
  <c r="P150" i="2"/>
  <c r="BI148" i="2"/>
  <c r="BH148" i="2"/>
  <c r="BG148" i="2"/>
  <c r="BF148" i="2"/>
  <c r="T148" i="2"/>
  <c r="R148" i="2"/>
  <c r="P148" i="2"/>
  <c r="BI146" i="2"/>
  <c r="BH146" i="2"/>
  <c r="BG146" i="2"/>
  <c r="BF146" i="2"/>
  <c r="T146" i="2"/>
  <c r="R146" i="2"/>
  <c r="P146" i="2"/>
  <c r="BI145" i="2"/>
  <c r="BH145" i="2"/>
  <c r="BG145" i="2"/>
  <c r="BF145" i="2"/>
  <c r="T145" i="2"/>
  <c r="R145" i="2"/>
  <c r="P145" i="2"/>
  <c r="BI144" i="2"/>
  <c r="BH144" i="2"/>
  <c r="BG144" i="2"/>
  <c r="BF144" i="2"/>
  <c r="T144" i="2"/>
  <c r="R144" i="2"/>
  <c r="P144" i="2"/>
  <c r="BI143" i="2"/>
  <c r="BH143" i="2"/>
  <c r="BG143" i="2"/>
  <c r="BF143" i="2"/>
  <c r="T143" i="2"/>
  <c r="R143" i="2"/>
  <c r="P143" i="2"/>
  <c r="BI142" i="2"/>
  <c r="BH142" i="2"/>
  <c r="BG142" i="2"/>
  <c r="BF142" i="2"/>
  <c r="T142" i="2"/>
  <c r="R142" i="2"/>
  <c r="P142" i="2"/>
  <c r="BI141" i="2"/>
  <c r="BH141" i="2"/>
  <c r="BG141" i="2"/>
  <c r="BF141" i="2"/>
  <c r="T141" i="2"/>
  <c r="R141" i="2"/>
  <c r="P141" i="2"/>
  <c r="BI140" i="2"/>
  <c r="BH140" i="2"/>
  <c r="BG140" i="2"/>
  <c r="BF140" i="2"/>
  <c r="T140" i="2"/>
  <c r="R140" i="2"/>
  <c r="P140" i="2"/>
  <c r="BI138" i="2"/>
  <c r="BH138" i="2"/>
  <c r="BG138" i="2"/>
  <c r="BF138" i="2"/>
  <c r="T138" i="2"/>
  <c r="R138" i="2"/>
  <c r="P138" i="2"/>
  <c r="BI136" i="2"/>
  <c r="BH136" i="2"/>
  <c r="BG136" i="2"/>
  <c r="BF136" i="2"/>
  <c r="T136" i="2"/>
  <c r="R136" i="2"/>
  <c r="P136" i="2"/>
  <c r="BI135" i="2"/>
  <c r="BH135" i="2"/>
  <c r="BG135" i="2"/>
  <c r="BF135" i="2"/>
  <c r="T135" i="2"/>
  <c r="R135" i="2"/>
  <c r="P135" i="2"/>
  <c r="BI134" i="2"/>
  <c r="BH134" i="2"/>
  <c r="BG134" i="2"/>
  <c r="BF134" i="2"/>
  <c r="T134" i="2"/>
  <c r="R134" i="2"/>
  <c r="P134" i="2"/>
  <c r="BI133" i="2"/>
  <c r="BH133" i="2"/>
  <c r="BG133" i="2"/>
  <c r="BF133" i="2"/>
  <c r="T133" i="2"/>
  <c r="R133" i="2"/>
  <c r="P133" i="2"/>
  <c r="BI132" i="2"/>
  <c r="BH132" i="2"/>
  <c r="BG132" i="2"/>
  <c r="BF132" i="2"/>
  <c r="T132" i="2"/>
  <c r="R132" i="2"/>
  <c r="P132" i="2"/>
  <c r="BI131" i="2"/>
  <c r="BH131" i="2"/>
  <c r="BG131" i="2"/>
  <c r="BF131" i="2"/>
  <c r="T131" i="2"/>
  <c r="R131" i="2"/>
  <c r="P131" i="2"/>
  <c r="BI130" i="2"/>
  <c r="BH130" i="2"/>
  <c r="BG130" i="2"/>
  <c r="BF130" i="2"/>
  <c r="T130" i="2"/>
  <c r="R130" i="2"/>
  <c r="P130" i="2"/>
  <c r="BI129" i="2"/>
  <c r="BH129" i="2"/>
  <c r="BG129" i="2"/>
  <c r="BF129" i="2"/>
  <c r="T129" i="2"/>
  <c r="R129" i="2"/>
  <c r="P129" i="2"/>
  <c r="BI128" i="2"/>
  <c r="BH128" i="2"/>
  <c r="BG128" i="2"/>
  <c r="BF128" i="2"/>
  <c r="T128" i="2"/>
  <c r="R128" i="2"/>
  <c r="P128" i="2"/>
  <c r="BI126" i="2"/>
  <c r="BH126" i="2"/>
  <c r="BG126" i="2"/>
  <c r="BF126" i="2"/>
  <c r="T126" i="2"/>
  <c r="R126" i="2"/>
  <c r="P126" i="2"/>
  <c r="BI125" i="2"/>
  <c r="BH125" i="2"/>
  <c r="BG125" i="2"/>
  <c r="BF125" i="2"/>
  <c r="T125" i="2"/>
  <c r="R125" i="2"/>
  <c r="P125" i="2"/>
  <c r="BI124" i="2"/>
  <c r="BH124" i="2"/>
  <c r="BG124" i="2"/>
  <c r="BF124" i="2"/>
  <c r="T124" i="2"/>
  <c r="R124" i="2"/>
  <c r="P124" i="2"/>
  <c r="BI123" i="2"/>
  <c r="BH123" i="2"/>
  <c r="BG123" i="2"/>
  <c r="BF123" i="2"/>
  <c r="T123" i="2"/>
  <c r="R123" i="2"/>
  <c r="P123" i="2"/>
  <c r="BI122" i="2"/>
  <c r="BH122" i="2"/>
  <c r="BG122" i="2"/>
  <c r="BF122" i="2"/>
  <c r="T122" i="2"/>
  <c r="R122" i="2"/>
  <c r="P122" i="2"/>
  <c r="BI121" i="2"/>
  <c r="BH121" i="2"/>
  <c r="BG121" i="2"/>
  <c r="BF121" i="2"/>
  <c r="T121" i="2"/>
  <c r="R121" i="2"/>
  <c r="P121" i="2"/>
  <c r="BI120" i="2"/>
  <c r="BH120" i="2"/>
  <c r="BG120" i="2"/>
  <c r="BF120" i="2"/>
  <c r="T120" i="2"/>
  <c r="R120" i="2"/>
  <c r="P120" i="2"/>
  <c r="BI119" i="2"/>
  <c r="BH119" i="2"/>
  <c r="BG119" i="2"/>
  <c r="BF119" i="2"/>
  <c r="T119" i="2"/>
  <c r="R119" i="2"/>
  <c r="P119" i="2"/>
  <c r="BI118" i="2"/>
  <c r="BH118" i="2"/>
  <c r="BG118" i="2"/>
  <c r="BF118" i="2"/>
  <c r="T118" i="2"/>
  <c r="R118" i="2"/>
  <c r="P118" i="2"/>
  <c r="BI117" i="2"/>
  <c r="BH117" i="2"/>
  <c r="BG117" i="2"/>
  <c r="BF117" i="2"/>
  <c r="T117" i="2"/>
  <c r="R117" i="2"/>
  <c r="P117" i="2"/>
  <c r="BI116" i="2"/>
  <c r="BH116" i="2"/>
  <c r="BG116" i="2"/>
  <c r="BF116" i="2"/>
  <c r="T116" i="2"/>
  <c r="R116" i="2"/>
  <c r="P116" i="2"/>
  <c r="BI115" i="2"/>
  <c r="BH115" i="2"/>
  <c r="BG115" i="2"/>
  <c r="BF115" i="2"/>
  <c r="T115" i="2"/>
  <c r="R115" i="2"/>
  <c r="P115" i="2"/>
  <c r="BI114" i="2"/>
  <c r="BH114" i="2"/>
  <c r="BG114" i="2"/>
  <c r="BF114" i="2"/>
  <c r="T114" i="2"/>
  <c r="R114" i="2"/>
  <c r="P114" i="2"/>
  <c r="BI113" i="2"/>
  <c r="BH113" i="2"/>
  <c r="BG113" i="2"/>
  <c r="BF113" i="2"/>
  <c r="T113" i="2"/>
  <c r="R113" i="2"/>
  <c r="P113" i="2"/>
  <c r="BI112" i="2"/>
  <c r="BH112" i="2"/>
  <c r="BG112" i="2"/>
  <c r="BF112" i="2"/>
  <c r="T112" i="2"/>
  <c r="R112" i="2"/>
  <c r="P112" i="2"/>
  <c r="BI111" i="2"/>
  <c r="BH111" i="2"/>
  <c r="BG111" i="2"/>
  <c r="BF111" i="2"/>
  <c r="T111" i="2"/>
  <c r="R111" i="2"/>
  <c r="P111" i="2"/>
  <c r="BI110" i="2"/>
  <c r="BH110" i="2"/>
  <c r="BG110" i="2"/>
  <c r="BF110" i="2"/>
  <c r="T110" i="2"/>
  <c r="R110" i="2"/>
  <c r="P110" i="2"/>
  <c r="BI109" i="2"/>
  <c r="BH109" i="2"/>
  <c r="BG109" i="2"/>
  <c r="BF109" i="2"/>
  <c r="T109" i="2"/>
  <c r="R109" i="2"/>
  <c r="P109" i="2"/>
  <c r="BI108" i="2"/>
  <c r="BH108" i="2"/>
  <c r="BG108" i="2"/>
  <c r="BF108" i="2"/>
  <c r="T108" i="2"/>
  <c r="R108" i="2"/>
  <c r="P108" i="2"/>
  <c r="BI107" i="2"/>
  <c r="BH107" i="2"/>
  <c r="BG107" i="2"/>
  <c r="BF107" i="2"/>
  <c r="T107" i="2"/>
  <c r="R107" i="2"/>
  <c r="P107" i="2"/>
  <c r="BI106" i="2"/>
  <c r="BH106" i="2"/>
  <c r="BG106" i="2"/>
  <c r="BF106" i="2"/>
  <c r="T106" i="2"/>
  <c r="R106" i="2"/>
  <c r="P106" i="2"/>
  <c r="BI105" i="2"/>
  <c r="BH105" i="2"/>
  <c r="BG105" i="2"/>
  <c r="BF105" i="2"/>
  <c r="T105" i="2"/>
  <c r="R105" i="2"/>
  <c r="P105" i="2"/>
  <c r="BI104" i="2"/>
  <c r="BH104" i="2"/>
  <c r="BG104" i="2"/>
  <c r="BF104" i="2"/>
  <c r="T104" i="2"/>
  <c r="R104" i="2"/>
  <c r="P104" i="2"/>
  <c r="BI103" i="2"/>
  <c r="BH103" i="2"/>
  <c r="BG103" i="2"/>
  <c r="BF103" i="2"/>
  <c r="T103" i="2"/>
  <c r="R103" i="2"/>
  <c r="P103" i="2"/>
  <c r="BI102" i="2"/>
  <c r="BH102" i="2"/>
  <c r="BG102" i="2"/>
  <c r="BF102" i="2"/>
  <c r="T102" i="2"/>
  <c r="R102" i="2"/>
  <c r="P102" i="2"/>
  <c r="BI101" i="2"/>
  <c r="BH101" i="2"/>
  <c r="BG101" i="2"/>
  <c r="BF101" i="2"/>
  <c r="T101" i="2"/>
  <c r="R101" i="2"/>
  <c r="P101" i="2"/>
  <c r="BI100" i="2"/>
  <c r="BH100" i="2"/>
  <c r="BG100" i="2"/>
  <c r="BF100" i="2"/>
  <c r="T100" i="2"/>
  <c r="R100" i="2"/>
  <c r="P100" i="2"/>
  <c r="BI99" i="2"/>
  <c r="BH99" i="2"/>
  <c r="BG99" i="2"/>
  <c r="BF99" i="2"/>
  <c r="T99" i="2"/>
  <c r="R99" i="2"/>
  <c r="P99" i="2"/>
  <c r="BI98" i="2"/>
  <c r="BH98" i="2"/>
  <c r="BG98" i="2"/>
  <c r="BF98" i="2"/>
  <c r="T98" i="2"/>
  <c r="R98" i="2"/>
  <c r="P98" i="2"/>
  <c r="BI97" i="2"/>
  <c r="BH97" i="2"/>
  <c r="BG97" i="2"/>
  <c r="BF97" i="2"/>
  <c r="T97" i="2"/>
  <c r="R97" i="2"/>
  <c r="P97" i="2"/>
  <c r="BI96" i="2"/>
  <c r="BH96" i="2"/>
  <c r="BG96" i="2"/>
  <c r="BF96" i="2"/>
  <c r="T96" i="2"/>
  <c r="R96" i="2"/>
  <c r="P96" i="2"/>
  <c r="BI95" i="2"/>
  <c r="BH95" i="2"/>
  <c r="BG95" i="2"/>
  <c r="BF95" i="2"/>
  <c r="T95" i="2"/>
  <c r="R95" i="2"/>
  <c r="P95" i="2"/>
  <c r="BI94" i="2"/>
  <c r="BH94" i="2"/>
  <c r="BG94" i="2"/>
  <c r="BF94" i="2"/>
  <c r="T94" i="2"/>
  <c r="R94" i="2"/>
  <c r="P94" i="2"/>
  <c r="BI93" i="2"/>
  <c r="BH93" i="2"/>
  <c r="BG93" i="2"/>
  <c r="BF93" i="2"/>
  <c r="T93" i="2"/>
  <c r="R93" i="2"/>
  <c r="P93" i="2"/>
  <c r="BI92" i="2"/>
  <c r="BH92" i="2"/>
  <c r="BG92" i="2"/>
  <c r="BF92" i="2"/>
  <c r="T92" i="2"/>
  <c r="R92" i="2"/>
  <c r="P92" i="2"/>
  <c r="BI91" i="2"/>
  <c r="BH91" i="2"/>
  <c r="BG91" i="2"/>
  <c r="BF91" i="2"/>
  <c r="T91" i="2"/>
  <c r="R91" i="2"/>
  <c r="P91" i="2"/>
  <c r="J86" i="2"/>
  <c r="J85" i="2"/>
  <c r="F85" i="2"/>
  <c r="F83" i="2"/>
  <c r="E81" i="2"/>
  <c r="J55" i="2"/>
  <c r="J54" i="2"/>
  <c r="F54" i="2"/>
  <c r="F52" i="2"/>
  <c r="E50" i="2"/>
  <c r="J18" i="2"/>
  <c r="E18" i="2"/>
  <c r="F86" i="2"/>
  <c r="J17" i="2"/>
  <c r="J12" i="2"/>
  <c r="J52" i="2" s="1"/>
  <c r="E7" i="2"/>
  <c r="E79" i="2" s="1"/>
  <c r="L50" i="1"/>
  <c r="AM50" i="1"/>
  <c r="AM49" i="1"/>
  <c r="L49" i="1"/>
  <c r="AM47" i="1"/>
  <c r="L47" i="1"/>
  <c r="L45" i="1"/>
  <c r="L44" i="1"/>
  <c r="BK97" i="5"/>
  <c r="BK96" i="5"/>
  <c r="J91" i="5"/>
  <c r="BK87" i="5"/>
  <c r="J86" i="5"/>
  <c r="BK84" i="5"/>
  <c r="BK105" i="4"/>
  <c r="BK101" i="4"/>
  <c r="J93" i="4"/>
  <c r="J114" i="3"/>
  <c r="J107" i="3"/>
  <c r="BK101" i="3"/>
  <c r="J96" i="3"/>
  <c r="BK91" i="3"/>
  <c r="J87" i="3"/>
  <c r="J265" i="2"/>
  <c r="J257" i="2"/>
  <c r="J255" i="2"/>
  <c r="J249" i="2"/>
  <c r="J246" i="2"/>
  <c r="J244" i="2"/>
  <c r="BK238" i="2"/>
  <c r="J234" i="2"/>
  <c r="J225" i="2"/>
  <c r="J218" i="2"/>
  <c r="J210" i="2"/>
  <c r="BK205" i="2"/>
  <c r="J201" i="2"/>
  <c r="BK195" i="2"/>
  <c r="J186" i="2"/>
  <c r="BK174" i="2"/>
  <c r="BK168" i="2"/>
  <c r="J160" i="2"/>
  <c r="J156" i="2"/>
  <c r="BK150" i="2"/>
  <c r="J141" i="2"/>
  <c r="BK130" i="2"/>
  <c r="J126" i="2"/>
  <c r="BK116" i="2"/>
  <c r="BK113" i="2"/>
  <c r="J110" i="2"/>
  <c r="J100" i="2"/>
  <c r="BK92" i="2"/>
  <c r="BK112" i="4"/>
  <c r="BK102" i="4"/>
  <c r="BK93" i="4"/>
  <c r="BK113" i="3"/>
  <c r="J110" i="3"/>
  <c r="BK93" i="3"/>
  <c r="J85" i="3"/>
  <c r="BK267" i="2"/>
  <c r="J263" i="2"/>
  <c r="J251" i="2"/>
  <c r="J247" i="2"/>
  <c r="J232" i="2"/>
  <c r="BK218" i="2"/>
  <c r="J213" i="2"/>
  <c r="BK208" i="2"/>
  <c r="BK199" i="2"/>
  <c r="J187" i="2"/>
  <c r="J178" i="2"/>
  <c r="BK170" i="2"/>
  <c r="J164" i="2"/>
  <c r="BK156" i="2"/>
  <c r="BK148" i="2"/>
  <c r="J144" i="2"/>
  <c r="BK131" i="2"/>
  <c r="J114" i="2"/>
  <c r="J106" i="2"/>
  <c r="BK103" i="2"/>
  <c r="BK96" i="2"/>
  <c r="J114" i="4"/>
  <c r="J102" i="4"/>
  <c r="BK110" i="3"/>
  <c r="BK103" i="3"/>
  <c r="J93" i="3"/>
  <c r="BK85" i="3"/>
  <c r="J271" i="2"/>
  <c r="BK263" i="2"/>
  <c r="J254" i="2"/>
  <c r="BK243" i="2"/>
  <c r="J231" i="2"/>
  <c r="J221" i="2"/>
  <c r="J215" i="2"/>
  <c r="BK207" i="2"/>
  <c r="BK204" i="2"/>
  <c r="J192" i="2"/>
  <c r="J182" i="2"/>
  <c r="J180" i="2"/>
  <c r="BK122" i="2"/>
  <c r="J103" i="2"/>
  <c r="J93" i="2"/>
  <c r="J107" i="4"/>
  <c r="J112" i="3"/>
  <c r="J104" i="3"/>
  <c r="J97" i="3"/>
  <c r="BK89" i="3"/>
  <c r="J275" i="2"/>
  <c r="BK271" i="2"/>
  <c r="J264" i="2"/>
  <c r="J253" i="2"/>
  <c r="BK247" i="2"/>
  <c r="J242" i="2"/>
  <c r="BK233" i="2"/>
  <c r="J226" i="2"/>
  <c r="BK214" i="2"/>
  <c r="BK197" i="2"/>
  <c r="J189" i="2"/>
  <c r="BK184" i="2"/>
  <c r="J168" i="2"/>
  <c r="BK160" i="2"/>
  <c r="J138" i="2"/>
  <c r="BK129" i="2"/>
  <c r="BK119" i="2"/>
  <c r="BK106" i="2"/>
  <c r="J99" i="2"/>
  <c r="BK94" i="2"/>
  <c r="J97" i="5"/>
  <c r="BK94" i="5"/>
  <c r="BK91" i="5"/>
  <c r="J89" i="5"/>
  <c r="BK86" i="5"/>
  <c r="J85" i="5"/>
  <c r="J84" i="5"/>
  <c r="J112" i="4"/>
  <c r="J103" i="4"/>
  <c r="J95" i="4"/>
  <c r="J87" i="4"/>
  <c r="J108" i="3"/>
  <c r="J106" i="3"/>
  <c r="J100" i="3"/>
  <c r="BK94" i="3"/>
  <c r="J89" i="3"/>
  <c r="J269" i="2"/>
  <c r="J260" i="2"/>
  <c r="BK254" i="2"/>
  <c r="J248" i="2"/>
  <c r="BK244" i="2"/>
  <c r="J239" i="2"/>
  <c r="BK237" i="2"/>
  <c r="J229" i="2"/>
  <c r="BK226" i="2"/>
  <c r="BK219" i="2"/>
  <c r="BK212" i="2"/>
  <c r="J208" i="2"/>
  <c r="BK202" i="2"/>
  <c r="BK196" i="2"/>
  <c r="J191" i="2"/>
  <c r="BK176" i="2"/>
  <c r="J172" i="2"/>
  <c r="BK164" i="2"/>
  <c r="J157" i="2"/>
  <c r="J152" i="2"/>
  <c r="BK144" i="2"/>
  <c r="BK135" i="2"/>
  <c r="J129" i="2"/>
  <c r="J125" i="2"/>
  <c r="J120" i="2"/>
  <c r="J112" i="2"/>
  <c r="BK108" i="2"/>
  <c r="BK101" i="2"/>
  <c r="BK97" i="2"/>
  <c r="J113" i="4"/>
  <c r="BK103" i="4"/>
  <c r="BK95" i="4"/>
  <c r="J85" i="4"/>
  <c r="J111" i="3"/>
  <c r="J102" i="3"/>
  <c r="J94" i="3"/>
  <c r="BK268" i="2"/>
  <c r="BK264" i="2"/>
  <c r="BK255" i="2"/>
  <c r="BK248" i="2"/>
  <c r="J236" i="2"/>
  <c r="BK231" i="2"/>
  <c r="BK221" i="2"/>
  <c r="BK215" i="2"/>
  <c r="BK211" i="2"/>
  <c r="J194" i="2"/>
  <c r="BK183" i="2"/>
  <c r="BK177" i="2"/>
  <c r="BK166" i="2"/>
  <c r="J161" i="2"/>
  <c r="BK152" i="2"/>
  <c r="J145" i="2"/>
  <c r="BK141" i="2"/>
  <c r="J128" i="2"/>
  <c r="BK111" i="2"/>
  <c r="BK105" i="2"/>
  <c r="BK100" i="2"/>
  <c r="J92" i="2"/>
  <c r="J101" i="4"/>
  <c r="J113" i="3"/>
  <c r="J105" i="3"/>
  <c r="J98" i="3"/>
  <c r="BK86" i="3"/>
  <c r="BK82" i="3"/>
  <c r="J267" i="2"/>
  <c r="BK257" i="2"/>
  <c r="BK245" i="2"/>
  <c r="J240" i="2"/>
  <c r="BK232" i="2"/>
  <c r="BK220" i="2"/>
  <c r="BK213" i="2"/>
  <c r="J205" i="2"/>
  <c r="J195" i="2"/>
  <c r="J185" i="2"/>
  <c r="J170" i="2"/>
  <c r="J162" i="2"/>
  <c r="BK154" i="2"/>
  <c r="J143" i="2"/>
  <c r="BK134" i="2"/>
  <c r="J131" i="2"/>
  <c r="J124" i="2"/>
  <c r="BK120" i="2"/>
  <c r="BK117" i="2"/>
  <c r="J113" i="2"/>
  <c r="J97" i="2"/>
  <c r="BK111" i="4"/>
  <c r="BK114" i="3"/>
  <c r="BK106" i="3"/>
  <c r="J99" i="3"/>
  <c r="J95" i="3"/>
  <c r="BK87" i="3"/>
  <c r="BK274" i="2"/>
  <c r="J273" i="2"/>
  <c r="BK262" i="2"/>
  <c r="J252" i="2"/>
  <c r="J243" i="2"/>
  <c r="BK239" i="2"/>
  <c r="BK229" i="2"/>
  <c r="J220" i="2"/>
  <c r="J199" i="2"/>
  <c r="BK193" i="2"/>
  <c r="BK186" i="2"/>
  <c r="J183" i="2"/>
  <c r="J173" i="2"/>
  <c r="BK161" i="2"/>
  <c r="BK142" i="2"/>
  <c r="J135" i="2"/>
  <c r="BK124" i="2"/>
  <c r="J118" i="2"/>
  <c r="J109" i="2"/>
  <c r="BK98" i="2"/>
  <c r="J91" i="2"/>
  <c r="BK98" i="5"/>
  <c r="J96" i="5"/>
  <c r="J94" i="5"/>
  <c r="BK89" i="5"/>
  <c r="J87" i="5"/>
  <c r="BK85" i="5"/>
  <c r="BK113" i="4"/>
  <c r="BK108" i="4"/>
  <c r="BK99" i="4"/>
  <c r="BK89" i="4"/>
  <c r="BK111" i="3"/>
  <c r="BK105" i="3"/>
  <c r="BK97" i="3"/>
  <c r="BK92" i="3"/>
  <c r="J88" i="3"/>
  <c r="J268" i="2"/>
  <c r="J258" i="2"/>
  <c r="J256" i="2"/>
  <c r="BK253" i="2"/>
  <c r="J245" i="2"/>
  <c r="BK240" i="2"/>
  <c r="BK236" i="2"/>
  <c r="J233" i="2"/>
  <c r="BK228" i="2"/>
  <c r="J223" i="2"/>
  <c r="BK217" i="2"/>
  <c r="J209" i="2"/>
  <c r="J204" i="2"/>
  <c r="BK200" i="2"/>
  <c r="BK192" i="2"/>
  <c r="J177" i="2"/>
  <c r="BK173" i="2"/>
  <c r="J166" i="2"/>
  <c r="J158" i="2"/>
  <c r="J151" i="2"/>
  <c r="J148" i="2"/>
  <c r="BK140" i="2"/>
  <c r="BK128" i="2"/>
  <c r="J121" i="2"/>
  <c r="BK114" i="2"/>
  <c r="J111" i="2"/>
  <c r="J102" i="2"/>
  <c r="J98" i="2"/>
  <c r="BK91" i="2"/>
  <c r="J111" i="4"/>
  <c r="J99" i="4"/>
  <c r="BK91" i="4"/>
  <c r="BK112" i="3"/>
  <c r="BK104" i="3"/>
  <c r="BK100" i="3"/>
  <c r="J91" i="3"/>
  <c r="J82" i="3"/>
  <c r="J262" i="2"/>
  <c r="BK250" i="2"/>
  <c r="J241" i="2"/>
  <c r="BK234" i="2"/>
  <c r="J222" i="2"/>
  <c r="J217" i="2"/>
  <c r="J214" i="2"/>
  <c r="J207" i="2"/>
  <c r="J197" i="2"/>
  <c r="J190" i="2"/>
  <c r="BK182" i="2"/>
  <c r="J176" i="2"/>
  <c r="BK165" i="2"/>
  <c r="BK157" i="2"/>
  <c r="BK146" i="2"/>
  <c r="J142" i="2"/>
  <c r="BK136" i="2"/>
  <c r="BK121" i="2"/>
  <c r="BK107" i="2"/>
  <c r="J104" i="2"/>
  <c r="J95" i="2"/>
  <c r="BK107" i="4"/>
  <c r="J91" i="4"/>
  <c r="BK108" i="3"/>
  <c r="BK99" i="3"/>
  <c r="J90" i="3"/>
  <c r="BK83" i="3"/>
  <c r="J270" i="2"/>
  <c r="J259" i="2"/>
  <c r="BK252" i="2"/>
  <c r="BK242" i="2"/>
  <c r="J235" i="2"/>
  <c r="J228" i="2"/>
  <c r="J216" i="2"/>
  <c r="BK210" i="2"/>
  <c r="BK201" i="2"/>
  <c r="J193" i="2"/>
  <c r="J184" i="2"/>
  <c r="J169" i="2"/>
  <c r="BK158" i="2"/>
  <c r="J150" i="2"/>
  <c r="BK145" i="2"/>
  <c r="J136" i="2"/>
  <c r="J132" i="2"/>
  <c r="BK126" i="2"/>
  <c r="J119" i="2"/>
  <c r="J115" i="2"/>
  <c r="BK109" i="2"/>
  <c r="J94" i="2"/>
  <c r="BK87" i="4"/>
  <c r="BK109" i="3"/>
  <c r="J101" i="3"/>
  <c r="BK96" i="3"/>
  <c r="BK88" i="3"/>
  <c r="J83" i="3"/>
  <c r="J274" i="2"/>
  <c r="BK272" i="2"/>
  <c r="BK269" i="2"/>
  <c r="BK259" i="2"/>
  <c r="BK246" i="2"/>
  <c r="J237" i="2"/>
  <c r="BK225" i="2"/>
  <c r="J200" i="2"/>
  <c r="BK190" i="2"/>
  <c r="BK185" i="2"/>
  <c r="BK178" i="2"/>
  <c r="BK169" i="2"/>
  <c r="J159" i="2"/>
  <c r="J140" i="2"/>
  <c r="J130" i="2"/>
  <c r="J122" i="2"/>
  <c r="BK110" i="2"/>
  <c r="J101" i="2"/>
  <c r="AS54" i="1"/>
  <c r="J134" i="2"/>
  <c r="BK115" i="2"/>
  <c r="J105" i="2"/>
  <c r="BK99" i="2"/>
  <c r="J98" i="5"/>
  <c r="J108" i="4"/>
  <c r="J97" i="4"/>
  <c r="J89" i="4"/>
  <c r="J103" i="3"/>
  <c r="BK95" i="3"/>
  <c r="J86" i="3"/>
  <c r="BK265" i="2"/>
  <c r="BK256" i="2"/>
  <c r="BK249" i="2"/>
  <c r="BK235" i="2"/>
  <c r="BK223" i="2"/>
  <c r="BK216" i="2"/>
  <c r="J212" i="2"/>
  <c r="BK206" i="2"/>
  <c r="BK191" i="2"/>
  <c r="BK189" i="2"/>
  <c r="J181" i="2"/>
  <c r="J174" i="2"/>
  <c r="BK162" i="2"/>
  <c r="J154" i="2"/>
  <c r="BK143" i="2"/>
  <c r="J133" i="2"/>
  <c r="J117" i="2"/>
  <c r="J108" i="2"/>
  <c r="BK102" i="2"/>
  <c r="BK93" i="2"/>
  <c r="J105" i="4"/>
  <c r="BK97" i="4"/>
  <c r="J109" i="3"/>
  <c r="BK102" i="3"/>
  <c r="J92" i="3"/>
  <c r="J84" i="3"/>
  <c r="J272" i="2"/>
  <c r="BK258" i="2"/>
  <c r="J250" i="2"/>
  <c r="J238" i="2"/>
  <c r="BK230" i="2"/>
  <c r="J219" i="2"/>
  <c r="J211" i="2"/>
  <c r="J206" i="2"/>
  <c r="J202" i="2"/>
  <c r="BK194" i="2"/>
  <c r="BK181" i="2"/>
  <c r="BK159" i="2"/>
  <c r="J146" i="2"/>
  <c r="BK138" i="2"/>
  <c r="BK133" i="2"/>
  <c r="BK125" i="2"/>
  <c r="BK123" i="2"/>
  <c r="BK118" i="2"/>
  <c r="J116" i="2"/>
  <c r="BK95" i="2"/>
  <c r="BK114" i="4"/>
  <c r="BK85" i="4"/>
  <c r="BK107" i="3"/>
  <c r="BK98" i="3"/>
  <c r="BK90" i="3"/>
  <c r="BK84" i="3"/>
  <c r="BK275" i="2"/>
  <c r="BK273" i="2"/>
  <c r="BK270" i="2"/>
  <c r="BK260" i="2"/>
  <c r="BK251" i="2"/>
  <c r="BK241" i="2"/>
  <c r="J230" i="2"/>
  <c r="BK222" i="2"/>
  <c r="BK209" i="2"/>
  <c r="J196" i="2"/>
  <c r="BK187" i="2"/>
  <c r="BK180" i="2"/>
  <c r="BK172" i="2"/>
  <c r="J165" i="2"/>
  <c r="BK151" i="2"/>
  <c r="BK132" i="2"/>
  <c r="J123" i="2"/>
  <c r="BK112" i="2"/>
  <c r="J107" i="2"/>
  <c r="BK104" i="2"/>
  <c r="J96" i="2"/>
  <c r="T90" i="2" l="1"/>
  <c r="P137" i="2"/>
  <c r="P127" i="2"/>
  <c r="T147" i="2"/>
  <c r="R171" i="2"/>
  <c r="R198" i="2"/>
  <c r="R203" i="2"/>
  <c r="BK224" i="2"/>
  <c r="J224" i="2" s="1"/>
  <c r="J67" i="2" s="1"/>
  <c r="BK261" i="2"/>
  <c r="J261" i="2"/>
  <c r="J68" i="2" s="1"/>
  <c r="P266" i="2"/>
  <c r="R81" i="3"/>
  <c r="R80" i="3"/>
  <c r="BK84" i="4"/>
  <c r="BK83" i="4" s="1"/>
  <c r="J83" i="4" s="1"/>
  <c r="J60" i="4" s="1"/>
  <c r="BK110" i="4"/>
  <c r="J110" i="4" s="1"/>
  <c r="J62" i="4" s="1"/>
  <c r="P90" i="2"/>
  <c r="BK137" i="2"/>
  <c r="J137" i="2" s="1"/>
  <c r="J62" i="2" s="1"/>
  <c r="BK147" i="2"/>
  <c r="J147" i="2" s="1"/>
  <c r="J63" i="2" s="1"/>
  <c r="BK171" i="2"/>
  <c r="J171" i="2"/>
  <c r="J64" i="2" s="1"/>
  <c r="BK198" i="2"/>
  <c r="J198" i="2"/>
  <c r="J65" i="2"/>
  <c r="T198" i="2"/>
  <c r="P203" i="2"/>
  <c r="R224" i="2"/>
  <c r="T261" i="2"/>
  <c r="T266" i="2"/>
  <c r="P81" i="3"/>
  <c r="P80" i="3"/>
  <c r="AU56" i="1"/>
  <c r="P84" i="4"/>
  <c r="P83" i="4" s="1"/>
  <c r="P82" i="4" s="1"/>
  <c r="AU57" i="1" s="1"/>
  <c r="P110" i="4"/>
  <c r="BK90" i="2"/>
  <c r="J90" i="2"/>
  <c r="J60" i="2"/>
  <c r="R137" i="2"/>
  <c r="R127" i="2"/>
  <c r="R147" i="2"/>
  <c r="T171" i="2"/>
  <c r="BK203" i="2"/>
  <c r="J203" i="2"/>
  <c r="J66" i="2"/>
  <c r="P224" i="2"/>
  <c r="P261" i="2"/>
  <c r="BK266" i="2"/>
  <c r="J266" i="2"/>
  <c r="J69" i="2"/>
  <c r="BK81" i="3"/>
  <c r="J81" i="3" s="1"/>
  <c r="J60" i="3" s="1"/>
  <c r="T84" i="4"/>
  <c r="T83" i="4" s="1"/>
  <c r="R110" i="4"/>
  <c r="R90" i="2"/>
  <c r="T137" i="2"/>
  <c r="T127" i="2" s="1"/>
  <c r="P147" i="2"/>
  <c r="P171" i="2"/>
  <c r="P198" i="2"/>
  <c r="T203" i="2"/>
  <c r="T224" i="2"/>
  <c r="R261" i="2"/>
  <c r="R266" i="2"/>
  <c r="T81" i="3"/>
  <c r="T80" i="3" s="1"/>
  <c r="R84" i="4"/>
  <c r="R83" i="4"/>
  <c r="R82" i="4" s="1"/>
  <c r="T110" i="4"/>
  <c r="BK95" i="5"/>
  <c r="J95" i="5"/>
  <c r="J62" i="5" s="1"/>
  <c r="P95" i="5"/>
  <c r="P83" i="5"/>
  <c r="P82" i="5"/>
  <c r="AU58" i="1" s="1"/>
  <c r="R95" i="5"/>
  <c r="R83" i="5"/>
  <c r="R82" i="5"/>
  <c r="T95" i="5"/>
  <c r="T83" i="5" s="1"/>
  <c r="T82" i="5" s="1"/>
  <c r="BE92" i="2"/>
  <c r="BE95" i="2"/>
  <c r="BE97" i="2"/>
  <c r="BE98" i="2"/>
  <c r="BE103" i="2"/>
  <c r="BE104" i="2"/>
  <c r="BE105" i="2"/>
  <c r="BE107" i="2"/>
  <c r="BE113" i="2"/>
  <c r="BE114" i="2"/>
  <c r="BE115" i="2"/>
  <c r="BE117" i="2"/>
  <c r="BE133" i="2"/>
  <c r="BE135" i="2"/>
  <c r="BE141" i="2"/>
  <c r="BE143" i="2"/>
  <c r="BE144" i="2"/>
  <c r="BE146" i="2"/>
  <c r="BE148" i="2"/>
  <c r="BE154" i="2"/>
  <c r="BE158" i="2"/>
  <c r="BE165" i="2"/>
  <c r="BE170" i="2"/>
  <c r="BE174" i="2"/>
  <c r="BE176" i="2"/>
  <c r="BE181" i="2"/>
  <c r="BE191" i="2"/>
  <c r="BE194" i="2"/>
  <c r="BE201" i="2"/>
  <c r="BE205" i="2"/>
  <c r="BE207" i="2"/>
  <c r="BE210" i="2"/>
  <c r="BE211" i="2"/>
  <c r="BE212" i="2"/>
  <c r="BE216" i="2"/>
  <c r="BE218" i="2"/>
  <c r="BE223" i="2"/>
  <c r="BE231" i="2"/>
  <c r="BE232" i="2"/>
  <c r="BE233" i="2"/>
  <c r="BE235" i="2"/>
  <c r="BE238" i="2"/>
  <c r="BE244" i="2"/>
  <c r="BE250" i="2"/>
  <c r="BE252" i="2"/>
  <c r="BE254" i="2"/>
  <c r="BE256" i="2"/>
  <c r="BE258" i="2"/>
  <c r="BE264" i="2"/>
  <c r="BE271" i="2"/>
  <c r="BE272" i="2"/>
  <c r="BE273" i="2"/>
  <c r="BE274" i="2"/>
  <c r="BE275" i="2"/>
  <c r="F55" i="3"/>
  <c r="BE91" i="3"/>
  <c r="BE97" i="3"/>
  <c r="BE103" i="3"/>
  <c r="BE104" i="3"/>
  <c r="BE110" i="3"/>
  <c r="J52" i="4"/>
  <c r="E72" i="4"/>
  <c r="F79" i="4"/>
  <c r="BE91" i="4"/>
  <c r="BE99" i="4"/>
  <c r="BE103" i="4"/>
  <c r="BE107" i="4"/>
  <c r="BE108" i="4"/>
  <c r="BE112" i="4"/>
  <c r="J83" i="2"/>
  <c r="BE91" i="2"/>
  <c r="BE96" i="2"/>
  <c r="BE102" i="2"/>
  <c r="BE111" i="2"/>
  <c r="BE123" i="2"/>
  <c r="BE126" i="2"/>
  <c r="BE128" i="2"/>
  <c r="BE140" i="2"/>
  <c r="BE142" i="2"/>
  <c r="BE151" i="2"/>
  <c r="BE156" i="2"/>
  <c r="BE160" i="2"/>
  <c r="BE162" i="2"/>
  <c r="BE164" i="2"/>
  <c r="BE166" i="2"/>
  <c r="BE173" i="2"/>
  <c r="BE177" i="2"/>
  <c r="BE186" i="2"/>
  <c r="BE187" i="2"/>
  <c r="BE196" i="2"/>
  <c r="BE197" i="2"/>
  <c r="BE199" i="2"/>
  <c r="BE208" i="2"/>
  <c r="BE217" i="2"/>
  <c r="BE222" i="2"/>
  <c r="BE229" i="2"/>
  <c r="BE236" i="2"/>
  <c r="BE246" i="2"/>
  <c r="BE248" i="2"/>
  <c r="BE249" i="2"/>
  <c r="BE255" i="2"/>
  <c r="BE260" i="2"/>
  <c r="E48" i="3"/>
  <c r="J52" i="3"/>
  <c r="BE88" i="3"/>
  <c r="BE93" i="3"/>
  <c r="BE94" i="3"/>
  <c r="BE95" i="3"/>
  <c r="BE100" i="3"/>
  <c r="BE101" i="3"/>
  <c r="BE106" i="3"/>
  <c r="BE107" i="3"/>
  <c r="BE85" i="4"/>
  <c r="BE93" i="4"/>
  <c r="BE95" i="4"/>
  <c r="BE101" i="4"/>
  <c r="BE102" i="4"/>
  <c r="BE113" i="4"/>
  <c r="E48" i="2"/>
  <c r="F55" i="2"/>
  <c r="BE99" i="2"/>
  <c r="BE101" i="2"/>
  <c r="BE110" i="2"/>
  <c r="BE119" i="2"/>
  <c r="BE124" i="2"/>
  <c r="BE129" i="2"/>
  <c r="BE132" i="2"/>
  <c r="BE134" i="2"/>
  <c r="BE138" i="2"/>
  <c r="BE150" i="2"/>
  <c r="BE159" i="2"/>
  <c r="BE168" i="2"/>
  <c r="BE172" i="2"/>
  <c r="BE183" i="2"/>
  <c r="BE185" i="2"/>
  <c r="BE192" i="2"/>
  <c r="BE195" i="2"/>
  <c r="BE200" i="2"/>
  <c r="BE202" i="2"/>
  <c r="BE204" i="2"/>
  <c r="BE209" i="2"/>
  <c r="BE219" i="2"/>
  <c r="BE225" i="2"/>
  <c r="BE226" i="2"/>
  <c r="BE228" i="2"/>
  <c r="BE237" i="2"/>
  <c r="BE239" i="2"/>
  <c r="BE240" i="2"/>
  <c r="BE241" i="2"/>
  <c r="BE243" i="2"/>
  <c r="BE245" i="2"/>
  <c r="BE253" i="2"/>
  <c r="BE257" i="2"/>
  <c r="BE259" i="2"/>
  <c r="BE262" i="2"/>
  <c r="BE270" i="2"/>
  <c r="BK127" i="2"/>
  <c r="J127" i="2" s="1"/>
  <c r="J61" i="2" s="1"/>
  <c r="BE86" i="3"/>
  <c r="BE87" i="3"/>
  <c r="BE89" i="3"/>
  <c r="BE90" i="3"/>
  <c r="BE105" i="3"/>
  <c r="BE108" i="3"/>
  <c r="BE87" i="4"/>
  <c r="BE105" i="4"/>
  <c r="BE93" i="2"/>
  <c r="BE94" i="2"/>
  <c r="BE100" i="2"/>
  <c r="BE106" i="2"/>
  <c r="BE108" i="2"/>
  <c r="BE109" i="2"/>
  <c r="BE112" i="2"/>
  <c r="BE116" i="2"/>
  <c r="BE118" i="2"/>
  <c r="BE120" i="2"/>
  <c r="BE121" i="2"/>
  <c r="BE122" i="2"/>
  <c r="BE125" i="2"/>
  <c r="BE130" i="2"/>
  <c r="BE131" i="2"/>
  <c r="BE136" i="2"/>
  <c r="BE145" i="2"/>
  <c r="BE152" i="2"/>
  <c r="BE157" i="2"/>
  <c r="BE161" i="2"/>
  <c r="BE169" i="2"/>
  <c r="BE178" i="2"/>
  <c r="BE180" i="2"/>
  <c r="BE182" i="2"/>
  <c r="BE184" i="2"/>
  <c r="BE189" i="2"/>
  <c r="BE190" i="2"/>
  <c r="BE193" i="2"/>
  <c r="BE206" i="2"/>
  <c r="BE213" i="2"/>
  <c r="BE214" i="2"/>
  <c r="BE215" i="2"/>
  <c r="BE220" i="2"/>
  <c r="BE221" i="2"/>
  <c r="BE230" i="2"/>
  <c r="BE234" i="2"/>
  <c r="BE242" i="2"/>
  <c r="BE247" i="2"/>
  <c r="BE251" i="2"/>
  <c r="BE263" i="2"/>
  <c r="BE265" i="2"/>
  <c r="BE267" i="2"/>
  <c r="BE268" i="2"/>
  <c r="BE269" i="2"/>
  <c r="BE82" i="3"/>
  <c r="BE83" i="3"/>
  <c r="BE84" i="3"/>
  <c r="BE85" i="3"/>
  <c r="BE92" i="3"/>
  <c r="BE96" i="3"/>
  <c r="BE98" i="3"/>
  <c r="BE99" i="3"/>
  <c r="BE102" i="3"/>
  <c r="BE109" i="3"/>
  <c r="BE111" i="3"/>
  <c r="BE112" i="3"/>
  <c r="BE113" i="3"/>
  <c r="BE114" i="3"/>
  <c r="BE89" i="4"/>
  <c r="BE97" i="4"/>
  <c r="BE111" i="4"/>
  <c r="BE114" i="4"/>
  <c r="E48" i="5"/>
  <c r="J52" i="5"/>
  <c r="F55" i="5"/>
  <c r="BE84" i="5"/>
  <c r="BE85" i="5"/>
  <c r="BE86" i="5"/>
  <c r="BE87" i="5"/>
  <c r="BE89" i="5"/>
  <c r="BE91" i="5"/>
  <c r="BE94" i="5"/>
  <c r="BE96" i="5"/>
  <c r="BE97" i="5"/>
  <c r="BE98" i="5"/>
  <c r="BK83" i="5"/>
  <c r="J83" i="5"/>
  <c r="J60" i="5" s="1"/>
  <c r="BK93" i="5"/>
  <c r="J93" i="5"/>
  <c r="J61" i="5"/>
  <c r="J34" i="4"/>
  <c r="AW57" i="1" s="1"/>
  <c r="F36" i="4"/>
  <c r="BC57" i="1"/>
  <c r="F36" i="3"/>
  <c r="BC56" i="1" s="1"/>
  <c r="F37" i="2"/>
  <c r="BD55" i="1"/>
  <c r="F37" i="5"/>
  <c r="BD58" i="1" s="1"/>
  <c r="F35" i="3"/>
  <c r="BB56" i="1"/>
  <c r="F35" i="2"/>
  <c r="BB55" i="1" s="1"/>
  <c r="J34" i="2"/>
  <c r="AW55" i="1" s="1"/>
  <c r="F37" i="3"/>
  <c r="BD56" i="1" s="1"/>
  <c r="J34" i="5"/>
  <c r="AW58" i="1" s="1"/>
  <c r="F35" i="5"/>
  <c r="BB58" i="1" s="1"/>
  <c r="F34" i="3"/>
  <c r="BA56" i="1" s="1"/>
  <c r="J34" i="3"/>
  <c r="AW56" i="1" s="1"/>
  <c r="F34" i="4"/>
  <c r="BA57" i="1" s="1"/>
  <c r="F36" i="5"/>
  <c r="BC58" i="1" s="1"/>
  <c r="F34" i="2"/>
  <c r="BA55" i="1" s="1"/>
  <c r="F37" i="4"/>
  <c r="BD57" i="1" s="1"/>
  <c r="F36" i="2"/>
  <c r="BC55" i="1" s="1"/>
  <c r="F35" i="4"/>
  <c r="BB57" i="1" s="1"/>
  <c r="F34" i="5"/>
  <c r="BA58" i="1" s="1"/>
  <c r="T82" i="4" l="1"/>
  <c r="T89" i="2"/>
  <c r="R89" i="2"/>
  <c r="P89" i="2"/>
  <c r="AU55" i="1" s="1"/>
  <c r="AU54" i="1" s="1"/>
  <c r="J84" i="4"/>
  <c r="J61" i="4" s="1"/>
  <c r="BK80" i="3"/>
  <c r="J80" i="3" s="1"/>
  <c r="J59" i="3" s="1"/>
  <c r="BK89" i="2"/>
  <c r="J89" i="2"/>
  <c r="BK82" i="4"/>
  <c r="J82" i="4"/>
  <c r="J59" i="4" s="1"/>
  <c r="BK82" i="5"/>
  <c r="J82" i="5" s="1"/>
  <c r="J59" i="5" s="1"/>
  <c r="F33" i="2"/>
  <c r="AZ55" i="1" s="1"/>
  <c r="BB54" i="1"/>
  <c r="W31" i="1"/>
  <c r="J33" i="3"/>
  <c r="AV56" i="1" s="1"/>
  <c r="AT56" i="1" s="1"/>
  <c r="F33" i="3"/>
  <c r="AZ56" i="1"/>
  <c r="J33" i="5"/>
  <c r="AV58" i="1" s="1"/>
  <c r="AT58" i="1" s="1"/>
  <c r="F33" i="5"/>
  <c r="AZ58" i="1" s="1"/>
  <c r="BC54" i="1"/>
  <c r="W32" i="1"/>
  <c r="J33" i="2"/>
  <c r="AV55" i="1" s="1"/>
  <c r="AT55" i="1" s="1"/>
  <c r="BA54" i="1"/>
  <c r="W30" i="1"/>
  <c r="BD54" i="1"/>
  <c r="W33" i="1"/>
  <c r="J30" i="2"/>
  <c r="AG55" i="1"/>
  <c r="F33" i="4"/>
  <c r="AZ57" i="1"/>
  <c r="J33" i="4"/>
  <c r="AV57" i="1" s="1"/>
  <c r="AT57" i="1" s="1"/>
  <c r="J39" i="2" l="1"/>
  <c r="J59" i="2"/>
  <c r="AN55" i="1"/>
  <c r="AW54" i="1"/>
  <c r="AK30" i="1" s="1"/>
  <c r="J30" i="3"/>
  <c r="AG56" i="1"/>
  <c r="AN56" i="1"/>
  <c r="AZ54" i="1"/>
  <c r="W29" i="1"/>
  <c r="AX54" i="1"/>
  <c r="AY54" i="1"/>
  <c r="J30" i="4"/>
  <c r="AG57" i="1"/>
  <c r="AN57" i="1"/>
  <c r="J30" i="5"/>
  <c r="AG58" i="1" s="1"/>
  <c r="AN58" i="1" s="1"/>
  <c r="J39" i="4" l="1"/>
  <c r="J39" i="3"/>
  <c r="J39" i="5"/>
  <c r="AV54" i="1"/>
  <c r="AK29" i="1" s="1"/>
  <c r="AG54" i="1"/>
  <c r="AK26" i="1"/>
  <c r="AK35" i="1" l="1"/>
  <c r="AT54" i="1"/>
  <c r="AN54" i="1" l="1"/>
</calcChain>
</file>

<file path=xl/sharedStrings.xml><?xml version="1.0" encoding="utf-8"?>
<sst xmlns="http://schemas.openxmlformats.org/spreadsheetml/2006/main" count="4656" uniqueCount="1230">
  <si>
    <t>Export Komplet</t>
  </si>
  <si>
    <t>VZ</t>
  </si>
  <si>
    <t>2.0</t>
  </si>
  <si>
    <t>ZAMOK</t>
  </si>
  <si>
    <t>False</t>
  </si>
  <si>
    <t>{36c6fb10-80ec-43a5-89b4-a45aab5ac0bf}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</si>
  <si>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</si>
  <si>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</si>
  <si>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</si>
  <si>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</si>
  <si>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</si>
  <si>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</si>
  <si>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</si>
  <si>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</si>
  <si>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2020_57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</si>
  <si>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</si>
  <si>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</si>
  <si>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Oprava PZS v km 16,727 a 17,104 na trati Praha - Turnov</t>
  </si>
  <si>
    <t>KSO:</t>
  </si>
  <si>
    <t/>
  </si>
  <si>
    <t>CC-CZ:</t>
  </si>
  <si>
    <t>21219</t>
  </si>
  <si>
    <t>Místo:</t>
  </si>
  <si>
    <t>Praha</t>
  </si>
  <si>
    <t>Datum:</t>
  </si>
  <si>
    <t>4. 3. 2020</t>
  </si>
  <si>
    <t>Zadavatel:</t>
  </si>
  <si>
    <t>IČ:</t>
  </si>
  <si>
    <t>Kejkula</t>
  </si>
  <si>
    <t>DIČ:</t>
  </si>
  <si>
    <t>Uchazeč:</t>
  </si>
  <si>
    <t>Vyplň údaj</t>
  </si>
  <si>
    <t>Projektant:</t>
  </si>
  <si>
    <t xml:space="preserve"> </t>
  </si>
  <si>
    <t>True</t>
  </si>
  <si>
    <t>Zpracovatel:</t>
  </si>
  <si>
    <t>Bělehrad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</si>
  <si>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</si>
  <si>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</si>
  <si>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</si>
  <si>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</si>
  <si>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</si>
  <si>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</si>
  <si>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</si>
  <si>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</si>
  <si>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</si>
  <si>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</si>
  <si>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</si>
  <si>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</si>
  <si>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</si>
  <si>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</si>
  <si>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</si>
  <si>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</si>
  <si>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</si>
  <si>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</si>
  <si>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</si>
  <si>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</si>
  <si>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</si>
  <si>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</si>
  <si>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</si>
  <si>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</si>
  <si>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</si>
  <si>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</si>
  <si>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</si>
  <si>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</si>
  <si>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</si>
  <si>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</si>
  <si>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</si>
  <si>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</si>
  <si>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</si>
  <si>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</si>
  <si>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</si>
  <si>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</si>
  <si>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</si>
  <si>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</si>
  <si>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</si>
  <si>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</si>
  <si>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</si>
  <si>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01</t>
  </si>
  <si>
    <t>Technologická část</t>
  </si>
  <si>
    <t>PRO</t>
  </si>
  <si>
    <t>1</t>
  </si>
  <si>
    <t>{a04c46b7-484b-4e58-926b-d28c321d6344}</t>
  </si>
  <si>
    <t>2</t>
  </si>
  <si>
    <t>01N</t>
  </si>
  <si>
    <t>Technologická část - dodávaný materiál SSZT Pz - NEOCEŇOVAT !!!</t>
  </si>
  <si>
    <t>{1294ab38-a0dd-4623-8403-50b9d08145b1}</t>
  </si>
  <si>
    <t>02</t>
  </si>
  <si>
    <t>Stavební část</t>
  </si>
  <si>
    <t>STA</t>
  </si>
  <si>
    <t>{8fca424d-0340-4972-adbd-7e1658bc5cfb}</t>
  </si>
  <si>
    <t>03</t>
  </si>
  <si>
    <t>VRN</t>
  </si>
  <si>
    <t>VON</t>
  </si>
  <si>
    <t>{d8857b0e-7460-4638-bbd4-962ae2cb5089}</t>
  </si>
  <si>
    <t>KRYCÍ LIST SOUPISU PRACÍ</t>
  </si>
  <si>
    <t>Objekt:</t>
  </si>
  <si>
    <t>01 - Technologická část</t>
  </si>
  <si>
    <t xml:space="preserve"> Drchkov</t>
  </si>
  <si>
    <t>REKAPITULACE ČLENĚNÍ SOUPISU PRACÍ</t>
  </si>
  <si>
    <t>Kód dílu - Popis</t>
  </si>
  <si>
    <t>Cena celkem [CZK]</t>
  </si>
  <si>
    <t>-1</t>
  </si>
  <si>
    <t>KAB - Kabelizace</t>
  </si>
  <si>
    <t>DOM - Technologický domek</t>
  </si>
  <si>
    <t xml:space="preserve">    R_DC - Rozvaděč DC</t>
  </si>
  <si>
    <t>NAP - Napájení</t>
  </si>
  <si>
    <t>STOJ - Stojan zabezpečovacího zařízení</t>
  </si>
  <si>
    <t>VEN - Venkovní prvky</t>
  </si>
  <si>
    <t>PN - Počítače náprav</t>
  </si>
  <si>
    <t>OST - Ostatní</t>
  </si>
  <si>
    <t>DEM - Demontáže</t>
  </si>
  <si>
    <t>REV - Revize a zkoušky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</si>
  <si>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</si>
  <si>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</si>
  <si>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</si>
  <si>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</si>
  <si>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</si>
  <si>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</si>
  <si>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</si>
  <si>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</si>
  <si>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</si>
  <si>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</si>
  <si>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</si>
  <si>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</si>
  <si>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</si>
  <si>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KAB</t>
  </si>
  <si>
    <t>Kabelizace</t>
  </si>
  <si>
    <t>ROZPOCET</t>
  </si>
  <si>
    <t>M</t>
  </si>
  <si>
    <t>7590521514</t>
  </si>
  <si>
    <t>Venkovní vedení kabelová - metalické sítě Plněné, párované s ochr. vodičem TCEKPFLEY 3 P 1,0 D</t>
  </si>
  <si>
    <t>m</t>
  </si>
  <si>
    <t>Sborník UOŽI 01 2020</t>
  </si>
  <si>
    <t>256</t>
  </si>
  <si>
    <t>64</t>
  </si>
  <si>
    <t>1515602199</t>
  </si>
  <si>
    <t>7590521519</t>
  </si>
  <si>
    <t>Venkovní vedení kabelová - metalické sítě Plněné, párované s ochr. vodičem TCEKPFLEY 4 P 1,0 D</t>
  </si>
  <si>
    <t>107673363</t>
  </si>
  <si>
    <t>4</t>
  </si>
  <si>
    <t>7590521529</t>
  </si>
  <si>
    <t>Venkovní vedení kabelová - metalické sítě Plněné, párované s ochr. vodičem TCEKPFLEY 7 P 1,0 D</t>
  </si>
  <si>
    <t>-1716468296</t>
  </si>
  <si>
    <t>183</t>
  </si>
  <si>
    <t>7590521534</t>
  </si>
  <si>
    <t>Venkovní vedení kabelová - metalické sítě Plněné, párované s ochr. vodičem TCEKPFLEY 12 P 1,0 D</t>
  </si>
  <si>
    <t>-836624589</t>
  </si>
  <si>
    <t>184</t>
  </si>
  <si>
    <t>7590521539</t>
  </si>
  <si>
    <t>Venkovní vedení kabelová - metalické sítě Plněné, párované s ochr. vodičem TCEKPFLEY 16 P 1,0 D</t>
  </si>
  <si>
    <t>976492648</t>
  </si>
  <si>
    <t>185</t>
  </si>
  <si>
    <t>7590521544</t>
  </si>
  <si>
    <t>Venkovní vedení kabelová - metalické sítě Plněné, párované s ochr. vodičem TCEKPFLEY 24 P 1,0 D</t>
  </si>
  <si>
    <t>-750638931</t>
  </si>
  <si>
    <t>5</t>
  </si>
  <si>
    <t>7590520604</t>
  </si>
  <si>
    <t>Venkovní vedení kabelová - metalické sítě Plněné 4x0,8 TCEPKPFLEY 3 x 4 x 0,8</t>
  </si>
  <si>
    <t>-1719973550</t>
  </si>
  <si>
    <t>195</t>
  </si>
  <si>
    <t>7590520614</t>
  </si>
  <si>
    <t>Venkovní vedení kabelová - metalické sítě Plněné 4x0,8 TCEPKPFLEY 5 x 4 x 0,8</t>
  </si>
  <si>
    <t>Sborník UOŽI 01 2019</t>
  </si>
  <si>
    <t>749740002</t>
  </si>
  <si>
    <t>196</t>
  </si>
  <si>
    <t>7590520634</t>
  </si>
  <si>
    <t>Venkovní vedení kabelová - metalické sítě Plněné 4x0,8 TCEPKPFLEY 15 x 4 x 0,8</t>
  </si>
  <si>
    <t>756627230</t>
  </si>
  <si>
    <t>7</t>
  </si>
  <si>
    <t>7492501690</t>
  </si>
  <si>
    <t>Kabely, vodiče, šňůry Cu - nn Kabel silový 2 a 3-žílový Cu, plastová izolace CYKY 2O1,5 (2Dx1,5)</t>
  </si>
  <si>
    <t>128</t>
  </si>
  <si>
    <t>690228372</t>
  </si>
  <si>
    <t>8</t>
  </si>
  <si>
    <t>7492501740</t>
  </si>
  <si>
    <t>Kabely, vodiče, šňůry Cu - nn Kabel silový 2 a 3-žílový Cu, plastová izolace CYKY 3O1,5 (3Ax1,5)</t>
  </si>
  <si>
    <t>1115382057</t>
  </si>
  <si>
    <t>9</t>
  </si>
  <si>
    <t>7492502030</t>
  </si>
  <si>
    <t>Kabely, vodiče, šňůry Cu - nn Kabel silový 4 a 5-žílový Cu, plastová izolace CYKY 5J6 (5Cx6)</t>
  </si>
  <si>
    <t>-528860878</t>
  </si>
  <si>
    <t>10</t>
  </si>
  <si>
    <t>7492502130</t>
  </si>
  <si>
    <t>Kabely, vodiče, šňůry Cu - nn Kabel silový více-žílový Cu, plastová izolace CYKY 7O1,5 (7Dx1,5)</t>
  </si>
  <si>
    <t>1705080541</t>
  </si>
  <si>
    <t>11</t>
  </si>
  <si>
    <t>7492501880</t>
  </si>
  <si>
    <t>Kabely, vodiče, šňůry Cu - nn Kabel silový 4 a 5-žílový Cu, plastová izolace CYKY 4J16 (4Bx16)</t>
  </si>
  <si>
    <t>1922539544</t>
  </si>
  <si>
    <t>192</t>
  </si>
  <si>
    <t>7593501125</t>
  </si>
  <si>
    <t>Trasy kabelového vedení Chráničky optického kabelu HDPE 6040 průměr 40/33 mm</t>
  </si>
  <si>
    <t>-959589111</t>
  </si>
  <si>
    <t>193</t>
  </si>
  <si>
    <t>7593501195</t>
  </si>
  <si>
    <t>Trasy kabelového vedení Spojky šroubovací pro chráničky optického kabelu HDPE 5050 průměr 40 mm</t>
  </si>
  <si>
    <t>kus</t>
  </si>
  <si>
    <t>-1544722069</t>
  </si>
  <si>
    <t>12</t>
  </si>
  <si>
    <t>K</t>
  </si>
  <si>
    <t>7590525230</t>
  </si>
  <si>
    <t>Montáž kabelu návěstního volně uloženého s jádrem 1 mm Cu TCEKEZE, TCEKFE, TCEKPFLEY, TCEKPFLEZE do 7 P - příprava kabelového bubnu a přistavení na místo tažení, odvinutí, naměření, odřezání a uložení kabelu do kabelového lože nebo žlabu, protažení překážkami, včetně přípravných a závěrečných prací, přeměření izolačního stavu kabelu, uzavření konců kabelu, přemístění kabelového bubnu</t>
  </si>
  <si>
    <t>279544402</t>
  </si>
  <si>
    <t>13</t>
  </si>
  <si>
    <t>7590525222</t>
  </si>
  <si>
    <t>Montáž kabelu návěstního s jádrem 0,8 mm Cu TCEKEZE do 50 XN - příprava kabelového bubnu a přistavení na místo tažení, odvinutí, naměření, odřezání a uložení kabelu do kabelového lože nebo žlabu, protažení překážkami, včetně přípravných a závěrečných prací, přeměření izolačního stavu kabelu, uzavření konců kabelu, přemístění kabelového bubnu</t>
  </si>
  <si>
    <t>37368187</t>
  </si>
  <si>
    <t>14</t>
  </si>
  <si>
    <t>7590545050</t>
  </si>
  <si>
    <t>Uložení kabelu CYKY do žlabového rozvodu zabezpečovací ústředny do 4 x 10 mm - odvinutí, naměření a položení šňůry na lávku nebo do žlabového rozvodu včetně uchycení v ohybech, zakrytí žlabu a zaizolování konců kabelu, prozvonění a označení</t>
  </si>
  <si>
    <t>-1703648760</t>
  </si>
  <si>
    <t>187</t>
  </si>
  <si>
    <t>7590525231</t>
  </si>
  <si>
    <t>Montáž kabelu návěstního volně uloženého s jádrem 1 mm Cu TCEKEZE, TCEKFE, TCEKPFLEY, TCEKPFLEZE do 16 P - příprava kabelového bubnu a přistavení na místo tažení, odvinutí, naměření, odřezání a uložení kabelu do kabelového lože nebo žlabu, protažení překážkami, včetně přípravných a závěrečných prací, přeměření izolačního stavu kabelu, uzavření konců kabelu, přemístění kabelového bubnu</t>
  </si>
  <si>
    <t>-1671208476</t>
  </si>
  <si>
    <t>188</t>
  </si>
  <si>
    <t>7590525232</t>
  </si>
  <si>
    <t>Montáž kabelu návěstního volně uloženého s jádrem 1 mm Cu TCEKEZE, TCEKFE, TCEKPFLEY, TCEKPFLEZE do 30 P - příprava kabelového bubnu a přistavení na místo tažení, odvinutí, naměření, odřezání a uložení kabelu do kabelového lože nebo žlabu, protažení překážkami, včetně přípravných a závěrečných prací, přeměření izolačního stavu kabelu, uzavření konců kabelu, přemístění kabelového bubnu</t>
  </si>
  <si>
    <t>430580637</t>
  </si>
  <si>
    <t>7590555102</t>
  </si>
  <si>
    <t>Montáž formy pro kabely TCEKE, TCEKFY, TCEKY, TCEKEZE, TCEKEY do 3 P 1,0 -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</si>
  <si>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-839431075</t>
  </si>
  <si>
    <t>16</t>
  </si>
  <si>
    <t>7590555104</t>
  </si>
  <si>
    <t>Montáž formy pro kabely TCEKE, TCEKFY, TCEKY, TCEKEZE, TCEKEY do 4 P 1,0 -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</si>
  <si>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1234750640</t>
  </si>
  <si>
    <t>17</t>
  </si>
  <si>
    <t>7590555106</t>
  </si>
  <si>
    <t>Montáž formy pro kabely TCEKE, TCEKFY, TCEKY, TCEKEZE, TCEKEY do 7 P 1,0 -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</si>
  <si>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1144814380</t>
  </si>
  <si>
    <t>189</t>
  </si>
  <si>
    <t>7590555108</t>
  </si>
  <si>
    <t>Montáž formy pro kabely TCEKE, TCEKFY, TCEKY, TCEKEZE, TCEKEY do 12 P 1,0 -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</si>
  <si>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1706722741</t>
  </si>
  <si>
    <t>190</t>
  </si>
  <si>
    <t>7590555110</t>
  </si>
  <si>
    <t>Montáž formy pro kabely TCEKE, TCEKFY, TCEKY, TCEKEZE, TCEKEY do 16 P 1,0 -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</si>
  <si>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2109539877</t>
  </si>
  <si>
    <t>191</t>
  </si>
  <si>
    <t>7590555112</t>
  </si>
  <si>
    <t>Montáž formy pro kabely TCEKE, TCEKFY, TCEKY, TCEKEZE, TCEKEY do 24 P 1,0 -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</si>
  <si>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1526549181</t>
  </si>
  <si>
    <t>18</t>
  </si>
  <si>
    <t>7590555072</t>
  </si>
  <si>
    <t>Montáž formy pro kabel TCEKE, TCEKES přes délku 0,5 m 5 XN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</si>
  <si>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-1262345319</t>
  </si>
  <si>
    <t>197</t>
  </si>
  <si>
    <t>7590555076</t>
  </si>
  <si>
    <t>Montáž formy pro kabel TCEKE, TCEKES přes délku 0,5 m 15 XN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</si>
  <si>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209883937</t>
  </si>
  <si>
    <t>19</t>
  </si>
  <si>
    <t>7590545070</t>
  </si>
  <si>
    <t>Montáž ukončení kabelu CYKY 4x10 ve stojanu závor nebo rozvaděči - zatažení kabelu a jeho upevnění, odstranění pláště, rozpletení, odizolování žil, prozvonění a zapojení na svorkovnici</t>
  </si>
  <si>
    <t>2107295905</t>
  </si>
  <si>
    <t>20</t>
  </si>
  <si>
    <t>7590545052</t>
  </si>
  <si>
    <t>Uložení kabelu CYKY do žlabového rozvodu zabezpečovací ústředny nad 4 x 10 mm - odvinutí, naměření a položení šňůry na lávku nebo do žlabového rozvodu včetně uchycení v ohybech, zakrytí žlabu a zaizolování konců kabelu, prozvonění a označení</t>
  </si>
  <si>
    <t>945828280</t>
  </si>
  <si>
    <t>7590525413</t>
  </si>
  <si>
    <t>Montáž spojky rovné pro plastové kabely párové rovné o průměru 1,0 mm PE plášť bez pancíře S 1 do 24 žil - přistavení elektrického agregátu, změření izolačního odporu, vlastní montáž spojky, sestavení montážního stojanu, upnutí kabelu do stojanu, spojení žil, svaření spojky, uvolnění kabelu, uložení spojky v jámě</t>
  </si>
  <si>
    <t>-1529034230</t>
  </si>
  <si>
    <t>22</t>
  </si>
  <si>
    <t>7590541414</t>
  </si>
  <si>
    <t>Slaboproudé rozvody, kabely pro přívod a vnitřní instalaci Spojky metalických kabelů a příslušenství Teplem smrštitelná zesílená spojka pro netlakované kabely XAGA 500-100/25-500-FLE-CZ</t>
  </si>
  <si>
    <t>-186016218</t>
  </si>
  <si>
    <t>23</t>
  </si>
  <si>
    <t>7593505270</t>
  </si>
  <si>
    <t>Montáž kabelového označníku Ball Marker - upevnění kabelového označníku na plášť kabelu upevňovacími prvky</t>
  </si>
  <si>
    <t>173633563</t>
  </si>
  <si>
    <t>24</t>
  </si>
  <si>
    <t>7598015095</t>
  </si>
  <si>
    <t>Přeměření izolačního stavu kabelu úložného 30 žil</t>
  </si>
  <si>
    <t>1596349670</t>
  </si>
  <si>
    <t>25</t>
  </si>
  <si>
    <t>7598015185</t>
  </si>
  <si>
    <t>Jednosměrné měření kabelu místního</t>
  </si>
  <si>
    <t>pár</t>
  </si>
  <si>
    <t>512</t>
  </si>
  <si>
    <t>-1930167207</t>
  </si>
  <si>
    <t>DOM</t>
  </si>
  <si>
    <t>Technologický domek</t>
  </si>
  <si>
    <t>26</t>
  </si>
  <si>
    <t>7590110650</t>
  </si>
  <si>
    <t>Domky, přístřešky Domky s integrovanou betonovou střechou 3x2 m; výška 3,2 m</t>
  </si>
  <si>
    <t>1797742910</t>
  </si>
  <si>
    <t>27</t>
  </si>
  <si>
    <t>7590115005</t>
  </si>
  <si>
    <t>Montáž objektu rozměru do 2,5 x 3,6 m - usazení na základy, zatažení kabelů a zřízení kabelové rezervy, opravný nátěr. Neobsahuje výkop a zához jam</t>
  </si>
  <si>
    <t>464613539</t>
  </si>
  <si>
    <t>28</t>
  </si>
  <si>
    <t>7590110700</t>
  </si>
  <si>
    <t>Domky, přístřešky Okapy a děšťové svody - pro rel. domek podle zvl. požadavků a  předložené dokumentace 3x2 m</t>
  </si>
  <si>
    <t>210419629</t>
  </si>
  <si>
    <t>29</t>
  </si>
  <si>
    <t>7593310880</t>
  </si>
  <si>
    <t>Konstrukční díly Řada stojan. pro 1 stojan 19 polí inov. (HM0404215990311)</t>
  </si>
  <si>
    <t>1924852854</t>
  </si>
  <si>
    <t>147</t>
  </si>
  <si>
    <t>7593310910</t>
  </si>
  <si>
    <t>Konstrukční díly Řada stojan. pro 2 stojany 19 polí inov. (HM0404215990312)</t>
  </si>
  <si>
    <t>-850389920</t>
  </si>
  <si>
    <t>30</t>
  </si>
  <si>
    <t>7593315120</t>
  </si>
  <si>
    <t>Montáž stojanové řady pro 1 stojan - sestavení dodané konstrukce, vyměření místa a usazení stojanové řady, montáž ochranných plechů a roštu stojanové řady, ukotvení</t>
  </si>
  <si>
    <t>332613742</t>
  </si>
  <si>
    <t>148</t>
  </si>
  <si>
    <t>7593315122</t>
  </si>
  <si>
    <t>Montáž stojanové řady pro 2 stojany - sestavení dodané konstrukce, vyměření místa a usazení stojanové řady, montáž ochranných plechů a roštu stojanové řady, ukotvení</t>
  </si>
  <si>
    <t>2060685660</t>
  </si>
  <si>
    <t>31</t>
  </si>
  <si>
    <t>7590190030</t>
  </si>
  <si>
    <t>Ostatní Nástupištní panel (před vchodové dveře RD)</t>
  </si>
  <si>
    <t>-1629085703</t>
  </si>
  <si>
    <t>32</t>
  </si>
  <si>
    <t>7590190010</t>
  </si>
  <si>
    <t>Ostatní Patka základová</t>
  </si>
  <si>
    <t>1956179910</t>
  </si>
  <si>
    <t>R_DC</t>
  </si>
  <si>
    <t>Rozvaděč DC</t>
  </si>
  <si>
    <t>33</t>
  </si>
  <si>
    <t>7494000120</t>
  </si>
  <si>
    <t>Rozvodnicové a rozváděčové skříně Distri Rozvodnicové skříně DistriTon Plastové Nástěnné (IP55) pro nástěnnou montáž, průhledné dveře, počet řad 3, krytí IP55, počet modulů v řadě 13, krytí IP55, PE+N, barva šedá, materiál: plast</t>
  </si>
  <si>
    <t>-1035620062</t>
  </si>
  <si>
    <t>P</t>
  </si>
  <si>
    <t>Poznámka k položce:_x000D_
Rozvodnice Eaton BC-O-3/54-TW-ECO</t>
  </si>
  <si>
    <t>34</t>
  </si>
  <si>
    <t>7494153020</t>
  </si>
  <si>
    <t>Montáž prázdných plastových kabelových skříní min. IP 44, výšky do 800 mm, hloubky do 320 mm do výklenku nebo na stěnu nebo na stožár š do 530 mm - včetně elektrovýzbroje</t>
  </si>
  <si>
    <t>582947955</t>
  </si>
  <si>
    <t>35</t>
  </si>
  <si>
    <t>7494003388</t>
  </si>
  <si>
    <t>Modulární přístroje Jističe do 80 A; 10 kA 3-pólové In 20 A, Ue AC 230/400 V / DC 216 V, charakteristika B, 3pól, Icn 10 kA</t>
  </si>
  <si>
    <t>-1848575501</t>
  </si>
  <si>
    <t>36</t>
  </si>
  <si>
    <t>7494003062</t>
  </si>
  <si>
    <t>Modulární přístroje Jističe do 63 A; 6 kA 2-pólové In 20 A, Ue AC 230/400 V / DC 144 V, charakteristika C, 2pól, Icn 6 kA</t>
  </si>
  <si>
    <t>-886325237</t>
  </si>
  <si>
    <t>37</t>
  </si>
  <si>
    <t>7494351020</t>
  </si>
  <si>
    <t>Montáž jističů (do 10 kA) dvoupólových nebo 1+N pólových do 20 A</t>
  </si>
  <si>
    <t>698258780</t>
  </si>
  <si>
    <t>38</t>
  </si>
  <si>
    <t>7494351030</t>
  </si>
  <si>
    <t>Montáž jističů (do 10 kA) třípólových do 20 A</t>
  </si>
  <si>
    <t>709765952</t>
  </si>
  <si>
    <t>39</t>
  </si>
  <si>
    <t>7494004946</t>
  </si>
  <si>
    <t>Kompaktní jističe Kompaktní jističe do 160A Napěťové spouště AC 230, 400 V / DC 220 V, např. pro BC160</t>
  </si>
  <si>
    <t>282881674</t>
  </si>
  <si>
    <t>40</t>
  </si>
  <si>
    <t>7593320435</t>
  </si>
  <si>
    <t>Prvky Ochrana baterie přepěťová  (CV800795088)</t>
  </si>
  <si>
    <t>-545614078</t>
  </si>
  <si>
    <t>NAP</t>
  </si>
  <si>
    <t>Napájení</t>
  </si>
  <si>
    <t>41</t>
  </si>
  <si>
    <t>7593000010</t>
  </si>
  <si>
    <t>Dobíječe, usměrňovače, napáječe Usměrňovač E230 G12/25, na polici/na zeď/na DIN lištu, základní stavová indikace opticky i bezpotenciálově, teplotní kompenzace</t>
  </si>
  <si>
    <t>-807702961</t>
  </si>
  <si>
    <t>Poznámka k položce:_x000D_
Dobíječ FJ 45 DS 12/24 pro ČD , nastavit na 13,5V</t>
  </si>
  <si>
    <t>42</t>
  </si>
  <si>
    <t>7593005012</t>
  </si>
  <si>
    <t>Montáž dobíječe, usměrňovače, napáječe nástěnného - včetně připojení vodičů elektrické sítě ss rozvodu a uzemnění, přezkoušení funkce</t>
  </si>
  <si>
    <t>-418595467</t>
  </si>
  <si>
    <t>43</t>
  </si>
  <si>
    <t>7494551022</t>
  </si>
  <si>
    <t>Montáž vačkových silových spínačů - vypínačů třípólových nebo čtyřpólových do 63 A - vypínač 0-1</t>
  </si>
  <si>
    <t>1278017136</t>
  </si>
  <si>
    <t>44</t>
  </si>
  <si>
    <t>7494004126</t>
  </si>
  <si>
    <t>Modulární přístroje Přepěťové ochrany Svodiče přepětí typ 2, Imax 40 kA, Uc AC 350 V, výměnné moduly, varistor, jiskřiště, 3+N-pól</t>
  </si>
  <si>
    <t>1426758863</t>
  </si>
  <si>
    <t>Poznámka k položce:_x000D_
přepěťová ochrana SLP- 275 V/4S</t>
  </si>
  <si>
    <t>45</t>
  </si>
  <si>
    <t>7494004154</t>
  </si>
  <si>
    <t>Modulární přístroje Přepěťové ochrany Svodiče přepětí typ 3, Imax 10 kA, Uc AC 253 V, výměnné moduly, se signalizací, varistor, jiskřiště, 1+N-pól</t>
  </si>
  <si>
    <t>-933409138</t>
  </si>
  <si>
    <t>Poznámka k položce:_x000D_
přepěťová ochrana DA- 275 DJ</t>
  </si>
  <si>
    <t>46</t>
  </si>
  <si>
    <t>7494004164</t>
  </si>
  <si>
    <t>Modulární přístroje Přepěťové ochrany Svodiče přepětí oddělovací tlumivka mezi svodiče typu 2 a 3</t>
  </si>
  <si>
    <t>-1341166281</t>
  </si>
  <si>
    <t>47</t>
  </si>
  <si>
    <t>7494000118</t>
  </si>
  <si>
    <t>Rozvodnicové a rozváděčové skříně Distri Rozvodnicové skříně DistriTon Plastové Nástěnné (IP55) pro nástěnnou montáž, průhledné dveře, počet řad 2, krytí IP55, počet modulů v řadě 13, krytí IP55, PE+N, barva šedá, materiál: plast</t>
  </si>
  <si>
    <t>-1481668826</t>
  </si>
  <si>
    <t>48</t>
  </si>
  <si>
    <t>7496655040</t>
  </si>
  <si>
    <t>Montáž staničních baterií (akumulátorů) olověných přes 100 do 200 Ah - montáž článků akumulátorové baterie včetně proudových propojek, propojení, kontrola spojů, provedení zkoušek, dodání atestů a revizních zpráv, sada 9 akumulátorů</t>
  </si>
  <si>
    <t>1433575446</t>
  </si>
  <si>
    <t>146</t>
  </si>
  <si>
    <t>7592920135</t>
  </si>
  <si>
    <t>Baterie Staniční akumulátory Pb článek 2V/250 Ah C10 s pancéřovanou trubkovou elektrodou, uzavřený větraný, cena včetně spojovacího materiálu a bateriového nosiče či stojanu</t>
  </si>
  <si>
    <t>-1610635000</t>
  </si>
  <si>
    <t>50</t>
  </si>
  <si>
    <t>7593310020</t>
  </si>
  <si>
    <t>Konstrukční díly Skříň batériová s krytem závě.pro 2BA (HM0383889990223)</t>
  </si>
  <si>
    <t>54662792</t>
  </si>
  <si>
    <t>51</t>
  </si>
  <si>
    <t>7593315090</t>
  </si>
  <si>
    <t>Montáž bateriové skříně do reléového objektu 2,5/3,6 - úprava skříně pro odchod vodičů z pravé strany, usazení skříně a montáž ovládací desky, propojení skříně s ovládací deskou a ochrana skříně připojením na uzemňovací sběrnici ovládací desky, včetně dodání vodičů. Bez osazení skříně bateriemi</t>
  </si>
  <si>
    <t>-644701443</t>
  </si>
  <si>
    <t>52</t>
  </si>
  <si>
    <t>7593310690</t>
  </si>
  <si>
    <t>Konstrukční díly Skříň přístrojová SPP 57B (CV801019002)</t>
  </si>
  <si>
    <t>-1727319727</t>
  </si>
  <si>
    <t>Poznámka k položce:_x000D_
Společná přístrojová skříň vybavená ovládacím panelem SPP a venkovním telefonním objektem malým</t>
  </si>
  <si>
    <t>53</t>
  </si>
  <si>
    <t>7596910030</t>
  </si>
  <si>
    <t>Venkovní telefonní objekty Objekt telef.venk.VTO 6 plastový sloupek (CV540329006)</t>
  </si>
  <si>
    <t>-332874820</t>
  </si>
  <si>
    <t>54</t>
  </si>
  <si>
    <t>7593100910</t>
  </si>
  <si>
    <t>Měniče Měnič DC/DC1 pro MB telefony, napětí DC/DC 12-36 V pro ústřední napájení mb venkovních  telefonních objektů</t>
  </si>
  <si>
    <t>-925106417</t>
  </si>
  <si>
    <t>55</t>
  </si>
  <si>
    <t>7494004950</t>
  </si>
  <si>
    <t>Kompaktní jističe Kompaktní jističe do 160A Podpěťové spouště AC/DC 110 V, např. pro BC160</t>
  </si>
  <si>
    <t>-644369403</t>
  </si>
  <si>
    <t>Poznámka k položce:_x000D_
Vypínací spoušť ZP-ASA/24</t>
  </si>
  <si>
    <t>56</t>
  </si>
  <si>
    <t>7494004534</t>
  </si>
  <si>
    <t>Modulární přístroje Ostatní přístroje -modulární přístroje Vypínače In 32 A, Ue AC 250/440 V, 3+N-pól</t>
  </si>
  <si>
    <t>1288758677</t>
  </si>
  <si>
    <t>57</t>
  </si>
  <si>
    <t>-128547983</t>
  </si>
  <si>
    <t>58</t>
  </si>
  <si>
    <t>7593310150</t>
  </si>
  <si>
    <t>Konstrukční díly Lišta uzemňovací-sestava  (CV725125006M)</t>
  </si>
  <si>
    <t>310994380</t>
  </si>
  <si>
    <t>STOJ</t>
  </si>
  <si>
    <t>Stojan zabezpečovacího zařízení</t>
  </si>
  <si>
    <t>59</t>
  </si>
  <si>
    <t>7593315100</t>
  </si>
  <si>
    <t>Montáž zabezpečovacího stojanu reléového - upevnění stojanu do stojanové řady, připojení ochranného uzemnění a informativní kontrola zapojení</t>
  </si>
  <si>
    <t>684569210</t>
  </si>
  <si>
    <t>65</t>
  </si>
  <si>
    <t>7593330420</t>
  </si>
  <si>
    <t>Výměnné díly Hlídač napětí baterie HNB/24V (HM0404221990502)</t>
  </si>
  <si>
    <t>297784260</t>
  </si>
  <si>
    <t>67</t>
  </si>
  <si>
    <t>7593100900</t>
  </si>
  <si>
    <t>Měniče Měnič DC 24V/24V spínaný, s galvanickýmoddělením, stabilizovaný</t>
  </si>
  <si>
    <t>1550921601</t>
  </si>
  <si>
    <t>Poznámka k položce:_x000D_
Měnič DC/DC HSD 15 24/24</t>
  </si>
  <si>
    <t>68</t>
  </si>
  <si>
    <t>7593321149</t>
  </si>
  <si>
    <t>Prvky Elektronický kmitač pro PZS s elektronickou stabilizací napětí pro každou žárovku, 6 desek spínačů</t>
  </si>
  <si>
    <t>-1287484601</t>
  </si>
  <si>
    <t>72</t>
  </si>
  <si>
    <t>7593310420</t>
  </si>
  <si>
    <t>Konstrukční díly Panel sestavený (RAL 7032)  (CV727265003)</t>
  </si>
  <si>
    <t>683613464</t>
  </si>
  <si>
    <t>73</t>
  </si>
  <si>
    <t>7593310430</t>
  </si>
  <si>
    <t>Konstrukční díly Panel svorkovnicový  (CV725959001)</t>
  </si>
  <si>
    <t>2138266173</t>
  </si>
  <si>
    <t>Poznámka k položce:_x000D_
Svorkovnicový panel WAGO pro KS</t>
  </si>
  <si>
    <t>74</t>
  </si>
  <si>
    <t>7593311050</t>
  </si>
  <si>
    <t>Konstrukční díly Svorkovnice WAGO 12-ti dílná (CV721225082)</t>
  </si>
  <si>
    <t>-619830856</t>
  </si>
  <si>
    <t>76</t>
  </si>
  <si>
    <t>7593320654</t>
  </si>
  <si>
    <t>Prvky Panel jističů (133mm)</t>
  </si>
  <si>
    <t>-1517354132</t>
  </si>
  <si>
    <t>142</t>
  </si>
  <si>
    <t>7592500010</t>
  </si>
  <si>
    <t>Diagnostická zařízení Blok diagnostiky pro diagnostiku reléového PZS 42 vstupů, 8 výstupů</t>
  </si>
  <si>
    <t>-1118158322</t>
  </si>
  <si>
    <t>77</t>
  </si>
  <si>
    <t>7494003574</t>
  </si>
  <si>
    <t>Modulární přístroje Jističe Jističe pro jištění stejnosměrných (DC) a střídavých (AC) obvodů, 2pólové In 1 A, Ue AC 230/400 V / DC 220/440 V, charakteristika C, 2pól, Icn 10 kA</t>
  </si>
  <si>
    <t>-91454187</t>
  </si>
  <si>
    <t>78</t>
  </si>
  <si>
    <t>7494003576</t>
  </si>
  <si>
    <t>Modulární přístroje Jističe Jističe pro jištění stejnosměrných (DC) a střídavých (AC) obvodů, 2pólové In 2 A, Ue AC 230/400 V / DC 220/440 V, charakteristika C, 2pól, Icn 10 kA</t>
  </si>
  <si>
    <t>-2076283785</t>
  </si>
  <si>
    <t>79</t>
  </si>
  <si>
    <t>7494003578</t>
  </si>
  <si>
    <t>Modulární přístroje Jističe Jističe pro jištění stejnosměrných (DC) a střídavých (AC) obvodů, 2pólové In 4 A, Ue AC 230/400 V / DC 220/440 V, charakteristika C, 2pól, Icn 10 kA</t>
  </si>
  <si>
    <t>893984210</t>
  </si>
  <si>
    <t>80</t>
  </si>
  <si>
    <t>7593310100</t>
  </si>
  <si>
    <t>Konstrukční díly Izolace stojanu úplná  (CV723685005M)</t>
  </si>
  <si>
    <t>551966941</t>
  </si>
  <si>
    <t>83</t>
  </si>
  <si>
    <t>7593310380</t>
  </si>
  <si>
    <t>Konstrukční díly Panel krycí  (CV724799001M)</t>
  </si>
  <si>
    <t>-1896238251</t>
  </si>
  <si>
    <t>Poznámka k položce:_x000D_
Panel volné vazby 160</t>
  </si>
  <si>
    <t>145</t>
  </si>
  <si>
    <t>7592810904</t>
  </si>
  <si>
    <t>Reléový stojan PZS vystrojený na jednokolejné trati s automatickými závorami 2 - 4 kusy výstražníků - kategorie dle ČSN 34 2650 ed.2: PZS 3(2) S,B(N),I(L)</t>
  </si>
  <si>
    <t>komplet</t>
  </si>
  <si>
    <t>756837743</t>
  </si>
  <si>
    <t>149</t>
  </si>
  <si>
    <t>7592810905</t>
  </si>
  <si>
    <t>Reléový stojan PZS vystrojený na jednokolejné trati s automatickými závorami 5 - 8 kusů výstražníků - kategorie dle ČSN 34 2650 ed.2: PZS 3(2) S,B(N),I(L)</t>
  </si>
  <si>
    <t>240874852</t>
  </si>
  <si>
    <t>167</t>
  </si>
  <si>
    <t>7592810920</t>
  </si>
  <si>
    <t>Reléový stojan SZZ nevystrojený univerzální - kategorie SZZ dle TNŽ 34 2620:2002: SZZ 1., 2.nebo 3.kategorie</t>
  </si>
  <si>
    <t>-587186337</t>
  </si>
  <si>
    <t>168</t>
  </si>
  <si>
    <t>7593330300</t>
  </si>
  <si>
    <t>Výměnné díly Relé NMŠ 2-60 (HM0404221990433)</t>
  </si>
  <si>
    <t>-890635054</t>
  </si>
  <si>
    <t>169</t>
  </si>
  <si>
    <t>7593330040</t>
  </si>
  <si>
    <t>Výměnné díly Relé NMŠ 1-2000 (HM0404221990407)</t>
  </si>
  <si>
    <t>-941103800</t>
  </si>
  <si>
    <t>170</t>
  </si>
  <si>
    <t>7593321281</t>
  </si>
  <si>
    <t>Prvky Zdroj kmit.signálů bezpeč. BZKS 20-3.5B (HM0404228990307)</t>
  </si>
  <si>
    <t>1883604472</t>
  </si>
  <si>
    <t>171</t>
  </si>
  <si>
    <t>7593100070</t>
  </si>
  <si>
    <t>Měniče Zdroj elektron.EZ1/50-BA 1x0,3kVA náv. SIN-IN (HM0404229990135)</t>
  </si>
  <si>
    <t>1118786560</t>
  </si>
  <si>
    <t>150</t>
  </si>
  <si>
    <t>7593321521</t>
  </si>
  <si>
    <t>Prvky Translátor 600:600 (4kV)</t>
  </si>
  <si>
    <t>416371466</t>
  </si>
  <si>
    <t>85</t>
  </si>
  <si>
    <t>7593315425</t>
  </si>
  <si>
    <t>Zhotovení jednoho zapojení při volné vazbě - naměření vodiče, zatažení a připojení</t>
  </si>
  <si>
    <t>-89715938</t>
  </si>
  <si>
    <t>VEN</t>
  </si>
  <si>
    <t>Venkovní prvky</t>
  </si>
  <si>
    <t>86</t>
  </si>
  <si>
    <t>7590120140</t>
  </si>
  <si>
    <t>Skříně Skříňka přejezdového zařízení inovovaná (HM0404134120002)</t>
  </si>
  <si>
    <t>-295524189</t>
  </si>
  <si>
    <t>137</t>
  </si>
  <si>
    <t>7592815040</t>
  </si>
  <si>
    <t>Montáž plastového výstražníku AŽD 97 s 1 skříní a se závorou AŽD - 99 - smontování kompletního výstražníku, označení označovacími štítky, postavení výstražníku včetně transformátorové skříně na základ, montáž transformátorů do skříně a propojení, zatažení kabelu bez zhotovení a zapojení kabelové formy, nátěr. Bez provedení ochrany proti vlivu trakcí</t>
  </si>
  <si>
    <t>-1387614770</t>
  </si>
  <si>
    <t>89</t>
  </si>
  <si>
    <t>7590195010</t>
  </si>
  <si>
    <t>Montáž objektu venkovního ovládacího (PZS apod.) - připevnění skříňky na sloupek, zeď apod., zatažení kabelu z domku nebo PSK a zapojení na ovládací skříň. Ochrana skříňky připojením na hlavní uzemňovací sběrnici v domku nebo na zemnicí svorník PSK</t>
  </si>
  <si>
    <t>-1640740317</t>
  </si>
  <si>
    <t>91</t>
  </si>
  <si>
    <t>7592705014</t>
  </si>
  <si>
    <t>Montáž upozorňovadla vysokého na sloupek</t>
  </si>
  <si>
    <t>973175067</t>
  </si>
  <si>
    <t>PN</t>
  </si>
  <si>
    <t>Počítače náprav</t>
  </si>
  <si>
    <t>92</t>
  </si>
  <si>
    <t>7592010102</t>
  </si>
  <si>
    <t>Kolové senzory a snímače počítačů náprav Snímač průjezdu kola RSR 180 (5 m kabel)</t>
  </si>
  <si>
    <t>-113353085</t>
  </si>
  <si>
    <t>93</t>
  </si>
  <si>
    <t>7592010142</t>
  </si>
  <si>
    <t>Kolové senzory a snímače počítačů náprav Neoprénová ochr. hadice 4,8 m</t>
  </si>
  <si>
    <t>-144483896</t>
  </si>
  <si>
    <t>94</t>
  </si>
  <si>
    <t>7592010152</t>
  </si>
  <si>
    <t>Kolové senzory a snímače počítačů náprav Montážní sada neoprénové ochr.hadice</t>
  </si>
  <si>
    <t>-1725047594</t>
  </si>
  <si>
    <t>95</t>
  </si>
  <si>
    <t>7592010168</t>
  </si>
  <si>
    <t>Kolové senzory a snímače počítačů náprav Upevňovací souprava SK150</t>
  </si>
  <si>
    <t>356422853</t>
  </si>
  <si>
    <t>96</t>
  </si>
  <si>
    <t>7592010172</t>
  </si>
  <si>
    <t>Kolové senzory a snímače počítačů náprav Připevňovací čep BBK pro upevňovací soupravu SK140</t>
  </si>
  <si>
    <t>1169777657</t>
  </si>
  <si>
    <t>97</t>
  </si>
  <si>
    <t>7592010202</t>
  </si>
  <si>
    <t>Kolové senzory a snímače počítačů náprav Kabelový závěr KSL-FP pro RSR (s EPO)</t>
  </si>
  <si>
    <t>2105607745</t>
  </si>
  <si>
    <t>98</t>
  </si>
  <si>
    <t>7592010260</t>
  </si>
  <si>
    <t>Kolové senzory a snímače počítačů náprav Zkušební přípravek RSR SB</t>
  </si>
  <si>
    <t>-861419883</t>
  </si>
  <si>
    <t>100</t>
  </si>
  <si>
    <t>7594300018</t>
  </si>
  <si>
    <t>Počítače náprav Vnitřní prvky PN AZF Přepěťová ochrana vyhodnocovací jednotky BSI002 (BSI003, BSI004)</t>
  </si>
  <si>
    <t>118374635</t>
  </si>
  <si>
    <t>102</t>
  </si>
  <si>
    <t>7594300078</t>
  </si>
  <si>
    <t>Počítače náprav Vnitřní prvky PN ACS 2000 Čítačová jednotka ACB119 GS04</t>
  </si>
  <si>
    <t>732660484</t>
  </si>
  <si>
    <t>143</t>
  </si>
  <si>
    <t>7594300084</t>
  </si>
  <si>
    <t>Počítače náprav Vnitřní prvky PN ACS 2000 Vyhodnocovací jednotka IMC003 GS01</t>
  </si>
  <si>
    <t>191656239</t>
  </si>
  <si>
    <t>144</t>
  </si>
  <si>
    <t>7594300136</t>
  </si>
  <si>
    <t>Počítače náprav Vnitřní prvky PN ACS 2000 Sběrnicová jednotka ABP002-2 21TE GS02</t>
  </si>
  <si>
    <t>1817299304</t>
  </si>
  <si>
    <t>104</t>
  </si>
  <si>
    <t>7594300108</t>
  </si>
  <si>
    <t>Počítače náprav Vnitřní prvky PN ACS 2000 Jednotka jištění SIC006 GS01</t>
  </si>
  <si>
    <t>794192976</t>
  </si>
  <si>
    <t>105</t>
  </si>
  <si>
    <t>7594305070</t>
  </si>
  <si>
    <t>Montáž součástí počítače náprav skříně pro bloky šíře 84TE BGT 01</t>
  </si>
  <si>
    <t>1067978578</t>
  </si>
  <si>
    <t>106</t>
  </si>
  <si>
    <t>7594305010</t>
  </si>
  <si>
    <t>Montáž součástí počítače náprav vyhodnocovací části</t>
  </si>
  <si>
    <t>121472148</t>
  </si>
  <si>
    <t>107</t>
  </si>
  <si>
    <t>7594305015</t>
  </si>
  <si>
    <t>Montáž součástí počítače náprav neoprénové ochranné hadice se soupravou pro upevnění k pražci</t>
  </si>
  <si>
    <t>-215997912</t>
  </si>
  <si>
    <t>108</t>
  </si>
  <si>
    <t>7594305020</t>
  </si>
  <si>
    <t>Montáž součástí počítače náprav bleskojistkové svorkovnice</t>
  </si>
  <si>
    <t>823016344</t>
  </si>
  <si>
    <t>109</t>
  </si>
  <si>
    <t>7594305025</t>
  </si>
  <si>
    <t>Montáž součástí počítače náprav přepěťové ochrany napájení</t>
  </si>
  <si>
    <t>1351113092</t>
  </si>
  <si>
    <t>110</t>
  </si>
  <si>
    <t>7594305035</t>
  </si>
  <si>
    <t>Montáž součástí počítače náprav kabelového závěru KSL-FP pro RSR</t>
  </si>
  <si>
    <t>840609174</t>
  </si>
  <si>
    <t>111</t>
  </si>
  <si>
    <t>7594305040</t>
  </si>
  <si>
    <t>Montáž součástí počítače náprav upevňovací kolejnicové čelisti SK 140</t>
  </si>
  <si>
    <t>766149996</t>
  </si>
  <si>
    <t>113</t>
  </si>
  <si>
    <t>7594305055</t>
  </si>
  <si>
    <t>Montáž součástí počítače náprav bloku pro počítače náprav</t>
  </si>
  <si>
    <t>-609473396</t>
  </si>
  <si>
    <t>OST</t>
  </si>
  <si>
    <t>Ostatní</t>
  </si>
  <si>
    <t>116</t>
  </si>
  <si>
    <t>7590190140</t>
  </si>
  <si>
    <t>Ostatní Schůdky víceúčelové EN 131  (HM0478850000131)</t>
  </si>
  <si>
    <t>-232477462</t>
  </si>
  <si>
    <t>117</t>
  </si>
  <si>
    <t>7593310470</t>
  </si>
  <si>
    <t>Konstrukční díly Plech krycí  (CV725010004)</t>
  </si>
  <si>
    <t>995914771</t>
  </si>
  <si>
    <t>Poznámka k položce:_x000D_
Krycí záslepka na relé</t>
  </si>
  <si>
    <t>118</t>
  </si>
  <si>
    <t>7593320414</t>
  </si>
  <si>
    <t>Prvky Deska propojovací DPN (CV755135004)</t>
  </si>
  <si>
    <t>-1198010326</t>
  </si>
  <si>
    <t>162</t>
  </si>
  <si>
    <t>7590715032</t>
  </si>
  <si>
    <t>Montáž světelného návěstidla jednostranného stožárového se 2 svítilnami - sestavení kompletního návěstidla bez označení štítky, postavení návěstidla včetně transformátorové skříně na základ, montáž transformátoru do skříně nebo návěstní svítilny, propojení se svorkovnicemi a svítilnami včetně dodání vodičů, montáž obdélníkové tabulky, nasměrování návěstidla, nátěr. Bez ukončení a zapojení zemního kabelu</t>
  </si>
  <si>
    <t>-1490342511</t>
  </si>
  <si>
    <t>163</t>
  </si>
  <si>
    <t>7590715034</t>
  </si>
  <si>
    <t>Montáž světelného návěstidla jednostranného stožárového se 3 svítilnami - sestavení kompletního návěstidla bez označení štítky, postavení návěstidla včetně transformátorové skříně na základ, montáž transformátoru do skříně nebo návěstní svítilny, propojení se svorkovnicemi a svítilnami včetně dodání vodičů, montáž obdélníkové tabulky, nasměrování návěstidla, nátěr. Bez ukončení a zapojení zemního kabelu</t>
  </si>
  <si>
    <t>287770407</t>
  </si>
  <si>
    <t>164</t>
  </si>
  <si>
    <t>7590725040</t>
  </si>
  <si>
    <t>Montáž doplňujících součástí ke světelnému návěstidlu označovacího pásu velkého</t>
  </si>
  <si>
    <t>-2018574949</t>
  </si>
  <si>
    <t>151</t>
  </si>
  <si>
    <t>7591505010</t>
  </si>
  <si>
    <t>Vypracování a projednání přechodné úpravy provozu na pozemní komunikaci při vypnutí přejezdového zabezpečovacího zařízení - návrh silničního dopravního značení, včetně jeho kladného projednání s příslušnými orgány státní správy. Měrnou jednotkou je kus železničního přejezdu</t>
  </si>
  <si>
    <t>-1830596294</t>
  </si>
  <si>
    <t>152</t>
  </si>
  <si>
    <t>7591505020</t>
  </si>
  <si>
    <t>Pronájem přechodného dopravního značení při vypnutí přejezdového zabezpečovacího zařízení za 1 týden základní sestavy - pro značení jednoduché komunikace (tj. bez křižovatky poblíž přejezdu), křížící žel. trať</t>
  </si>
  <si>
    <t>-203241701</t>
  </si>
  <si>
    <t>153</t>
  </si>
  <si>
    <t>7591505030</t>
  </si>
  <si>
    <t>Osazení přechodného dopravního značení při vypnutí přejezdového zabezpečovacího zařízení základní sestavy - pro značení jednoduché komunikace (tj. bez křižovatky poblíž přejezdu), křížící žel. trať</t>
  </si>
  <si>
    <t>-180395780</t>
  </si>
  <si>
    <t>165</t>
  </si>
  <si>
    <t>7592705012</t>
  </si>
  <si>
    <t>Montáž upozorňovadla předvěstního na světelné návěstidlo AŽD</t>
  </si>
  <si>
    <t>1728076402</t>
  </si>
  <si>
    <t>166</t>
  </si>
  <si>
    <t>7592705016</t>
  </si>
  <si>
    <t>Montáž upozorňovadla nízkého na sloupek</t>
  </si>
  <si>
    <t>-1717718344</t>
  </si>
  <si>
    <t>161</t>
  </si>
  <si>
    <t>7592815044</t>
  </si>
  <si>
    <t>Montáž plastového výstražníku AŽD 97 s jednou skříní - smontování kompletního výstražníku, označení označovacími štítky, postavení výstražníku včetně transformátorové skříně na základ, montáž transformátorů do skříně a propojení, zatažení kabelu bez zhotovení a zapojení kabelové formy, nátěr. Bez provedení ochrany proti vlivu trakcí</t>
  </si>
  <si>
    <t>1690942285</t>
  </si>
  <si>
    <t>160</t>
  </si>
  <si>
    <t>7592815046</t>
  </si>
  <si>
    <t>Montáž plastového výstražníku AŽD 97 se dvěma skříněmi - smontování kompletního výstražníku, označení označovacími štítky, postavení výstražníku včetně transformátorové skříně na základ, montáž transformátorů do skříně a propojení, zatažení kabelu bez zhotovení a zapojení kabelové formy, nátěr. Bez provedení ochrany proti vlivu trakcí</t>
  </si>
  <si>
    <t>-1130607159</t>
  </si>
  <si>
    <t>156</t>
  </si>
  <si>
    <t>7592827010</t>
  </si>
  <si>
    <t>Demontáž součástí výstražníku nosiče výstražníku</t>
  </si>
  <si>
    <t>1935229586</t>
  </si>
  <si>
    <t>157</t>
  </si>
  <si>
    <t>7592835022</t>
  </si>
  <si>
    <t>Montáž součástí stojanu se závorou stojanu závory vysokého</t>
  </si>
  <si>
    <t>-341232751</t>
  </si>
  <si>
    <t>158</t>
  </si>
  <si>
    <t>7592835030</t>
  </si>
  <si>
    <t>Montáž součástí stojanu se závorou břevna závorového do 5,5 m</t>
  </si>
  <si>
    <t>-972191706</t>
  </si>
  <si>
    <t>159</t>
  </si>
  <si>
    <t>7592835040</t>
  </si>
  <si>
    <t>Montáž součástí stojanu se závorou soupravy křídel s protizávažím</t>
  </si>
  <si>
    <t>1054943410</t>
  </si>
  <si>
    <t>155</t>
  </si>
  <si>
    <t>7592837022</t>
  </si>
  <si>
    <t>Demontáž součástí stojanu se závorou stojanu závory vysokého</t>
  </si>
  <si>
    <t>-1083335523</t>
  </si>
  <si>
    <t>154</t>
  </si>
  <si>
    <t>7592837030</t>
  </si>
  <si>
    <t>Demontáž součástí stojanu se závorou břevna závorového do 5,5 m</t>
  </si>
  <si>
    <t>-1546743943</t>
  </si>
  <si>
    <t>198</t>
  </si>
  <si>
    <t>7593505202</t>
  </si>
  <si>
    <t>Uložení HDPE trubky pro optický kabel do výkopu bez zřízení lože a bez krytí</t>
  </si>
  <si>
    <t>-1361293426</t>
  </si>
  <si>
    <t>199</t>
  </si>
  <si>
    <t>7593505220</t>
  </si>
  <si>
    <t>Montáž spojky Plasson na HDPE trubce rovné nebo redukční</t>
  </si>
  <si>
    <t>-1916839222</t>
  </si>
  <si>
    <t>175</t>
  </si>
  <si>
    <t>7594105270</t>
  </si>
  <si>
    <t>Montáž kosého lanového propojení P 70 301/1 nezávislá trakce - příčné nebo podélné propojení kolejnic přímých kolejí a na výhybkách; usazení pražců mezi souběžnými kolejemi nebo podél koleje; připevnění lanového propojení na pražce nebo montážní trámky</t>
  </si>
  <si>
    <t>256060127</t>
  </si>
  <si>
    <t>176</t>
  </si>
  <si>
    <t>7594110335</t>
  </si>
  <si>
    <t>Lanové propojení s kolíkovým ukončením LBI 1xFe14/100</t>
  </si>
  <si>
    <t>1251741338</t>
  </si>
  <si>
    <t>177</t>
  </si>
  <si>
    <t>7594110365</t>
  </si>
  <si>
    <t>Lanové propojení s kolíkovým ukončením LBI 1xFe14/330 norma 704579002 (HM0404223990302)</t>
  </si>
  <si>
    <t>-480540061</t>
  </si>
  <si>
    <t>178</t>
  </si>
  <si>
    <t>7594120635</t>
  </si>
  <si>
    <t>Lanové propojení s kombinací kolíkových a patkových ukončení LGI 1+1xFe20/420 norma 707609004 (HM0404223990444)</t>
  </si>
  <si>
    <t>2096618896</t>
  </si>
  <si>
    <t>174</t>
  </si>
  <si>
    <t>7594107040</t>
  </si>
  <si>
    <t>Demontáž lanového propojení tlumivek z dřevěných pražců</t>
  </si>
  <si>
    <t>1027389520</t>
  </si>
  <si>
    <t>172</t>
  </si>
  <si>
    <t>7594207012</t>
  </si>
  <si>
    <t>Demontáž stykového transformátoru DT 075 C</t>
  </si>
  <si>
    <t>1256507625</t>
  </si>
  <si>
    <t>173</t>
  </si>
  <si>
    <t>7594207050</t>
  </si>
  <si>
    <t>Demontáž stojánku kabelového KSL, KSLP</t>
  </si>
  <si>
    <t>476812360</t>
  </si>
  <si>
    <t>200</t>
  </si>
  <si>
    <t>7598035170</t>
  </si>
  <si>
    <t>Kontrola tlakutěsnosti HDPE trubky v úseku do 2 000 m</t>
  </si>
  <si>
    <t>2118548548</t>
  </si>
  <si>
    <t>201</t>
  </si>
  <si>
    <t>7598035175</t>
  </si>
  <si>
    <t>Kontrola tlakutěsnosti HDPE trubky za každý metr přes 2 000 m</t>
  </si>
  <si>
    <t>9729390</t>
  </si>
  <si>
    <t>202</t>
  </si>
  <si>
    <t>7598035190</t>
  </si>
  <si>
    <t>Kontrola průchodnosti trubky pro optický kabel</t>
  </si>
  <si>
    <t>km</t>
  </si>
  <si>
    <t>-2131625604</t>
  </si>
  <si>
    <t>179</t>
  </si>
  <si>
    <t>7598095405</t>
  </si>
  <si>
    <t>Příprava ke komplexním zkouškám hradla pro jedno oddílové návěstidlo a jeden směr - oživení, seřízení a nastavení zařízení s ohledem na postup jeho uvádění do provozu</t>
  </si>
  <si>
    <t>-107436052</t>
  </si>
  <si>
    <t>180</t>
  </si>
  <si>
    <t>7598095475</t>
  </si>
  <si>
    <t>Komplexní zkouška hradla pro jedno oddílové návěstidlo a jeden směr - vyzkoušení zařízení podle projektové dokumentace, provedení funkčních zkoušek zařízení dle předpisu SŽDC T200, včetně zkoušek vzájemných vazeb jednotlivých zařízení, provedení dalších specifických zkoušek stanovených např. Drážním úřadem, uvedených v souhlasu s provozem nezavedeného zařízení, v souhlasu s ověřovacím provozem či vyplývajících ze smluvních ustanovení mezi odběratelem a zhotovitelem</t>
  </si>
  <si>
    <t>1024142624</t>
  </si>
  <si>
    <t>181</t>
  </si>
  <si>
    <t>7598095580</t>
  </si>
  <si>
    <t>Vyhotovení protokolu UTZ pro TZZ AH s hradlem pro jednu kolej - vykonání prohlídky a zkoušky včetně vyhotovení protokolu podle vyhl. 100/1995 Sb.</t>
  </si>
  <si>
    <t>50663771</t>
  </si>
  <si>
    <t>182</t>
  </si>
  <si>
    <t>7598095641</t>
  </si>
  <si>
    <t>Vyhotovení revizní správy TZZ za každý návěstní bod - vykonání prohlídky a zkoušky pro napájení elektrického zařízení včetně vyhotovení revizní zprávy podle vyhl. 100/1995 Sb. a norem ČSN</t>
  </si>
  <si>
    <t>1441432913</t>
  </si>
  <si>
    <t>DEM</t>
  </si>
  <si>
    <t>Demontáže</t>
  </si>
  <si>
    <t>119</t>
  </si>
  <si>
    <t>7592817010</t>
  </si>
  <si>
    <t>Demontáž výstražníku</t>
  </si>
  <si>
    <t>-1620124557</t>
  </si>
  <si>
    <t>120</t>
  </si>
  <si>
    <t>7496672015</t>
  </si>
  <si>
    <t>Demontáž rozvaděčů vlastní spotřeby stejnosměrného s bateriemi</t>
  </si>
  <si>
    <t>54838860</t>
  </si>
  <si>
    <t>122</t>
  </si>
  <si>
    <t>7590127025</t>
  </si>
  <si>
    <t>Demontáž skříně ŠM, PSK, SKP, SPP, KS - včetně odpojení zařízení od kabelových rozvodů</t>
  </si>
  <si>
    <t>2122179965</t>
  </si>
  <si>
    <t>123</t>
  </si>
  <si>
    <t>7592907052</t>
  </si>
  <si>
    <t>Demontáž bloku baterie olověné 24 V a 48 V kapacity přes 50 Ah</t>
  </si>
  <si>
    <t>190108766</t>
  </si>
  <si>
    <t>REV</t>
  </si>
  <si>
    <t>Revize a zkoušky</t>
  </si>
  <si>
    <t>124</t>
  </si>
  <si>
    <t>7592505030</t>
  </si>
  <si>
    <t>Montáž vybavení diagnostického zařízení PZS</t>
  </si>
  <si>
    <t>hod</t>
  </si>
  <si>
    <t>160487690</t>
  </si>
  <si>
    <t>126</t>
  </si>
  <si>
    <t>7598095085</t>
  </si>
  <si>
    <t>Přezkoušení a regulace senzoru počítacího bodu - kontrola (nastavení) mechanických parametrů polohy, regulace napájení, kalibrace, kontrola funkce a započítávání, kontrola indikace</t>
  </si>
  <si>
    <t>1015598193</t>
  </si>
  <si>
    <t>138</t>
  </si>
  <si>
    <t>7598095350</t>
  </si>
  <si>
    <t>Aktivace BDA bez vzdáleného přístupu - aktivace a konfigurace systému podle příslušné dokumentace</t>
  </si>
  <si>
    <t>6584506</t>
  </si>
  <si>
    <t>127</t>
  </si>
  <si>
    <t>7598095090</t>
  </si>
  <si>
    <t>Přezkoušení a regulace počítače náprav včetně vyhotovení protokolu za 1 úsek - provedení příslušných měření, nastavení zařízení, přezkoušení funkce a vyhotovení protokolu</t>
  </si>
  <si>
    <t>-917059811</t>
  </si>
  <si>
    <t>141</t>
  </si>
  <si>
    <t>7598095505</t>
  </si>
  <si>
    <t>Komplexní zkouška automatických přejezdových zabezpečovacích zařízení se závorami jednokolejné - vyzkoušení zařízení podle projektové dokumentace, provedení funkčních zkoušek zařízení dle předpisu SŽDC T200, včetně zkoušek vzájemných vazeb jednotlivých zařízení, provedení dalších specifických zkoušek stanovených např. Drážním úřadem, uvedených v souhlasu s provozem nezavedeného zařízení, v souhlasu s ověřovacím provozem či vyplývajících ze smluvních ustanovení mezi odběratelem a zhotovitelem</t>
  </si>
  <si>
    <t>-1911889453</t>
  </si>
  <si>
    <t>140</t>
  </si>
  <si>
    <t>7598095560</t>
  </si>
  <si>
    <t>Vyhotovení protokolu UTZ pro PZZ se závorou jedna kolej - vykonání prohlídky a zkoušky včetně vyhotovení protokolu podle vyhl. 100/1995 Sb.</t>
  </si>
  <si>
    <t>877586351</t>
  </si>
  <si>
    <t>139</t>
  </si>
  <si>
    <t>7598095435</t>
  </si>
  <si>
    <t>Příprava ke komplexním zkouškám automatických přejezdových zabezpečovacích zařízení se závorami jednokolejné - oživení, seřízení a nastavení zařízení s ohledem na postup jeho uvádění do provozu</t>
  </si>
  <si>
    <t>547361553</t>
  </si>
  <si>
    <t>135</t>
  </si>
  <si>
    <t>7598095635</t>
  </si>
  <si>
    <t>Vyhotovení revizní správy PZZ - vykonání prohlídky a zkoušky pro napájení elektrického zařízení včetně vyhotovení revizní zprávy podle vyhl. 100/1995 Sb. a norem ČSN</t>
  </si>
  <si>
    <t>594452914</t>
  </si>
  <si>
    <t>136</t>
  </si>
  <si>
    <t>7598095150</t>
  </si>
  <si>
    <t>Regulovaní a aktivování automatického přejezdového zařízení se závorami - regulování proudokruhů výstražníku, závorových břeven, regulování chodu břeven, směrovaní výstražníku, kontrola napájecích zdrojů a relé, přezkoušení činnosti zařízení a kontrolní skříňky (indikací a ovládání)</t>
  </si>
  <si>
    <t>190388436</t>
  </si>
  <si>
    <t>01N - Technologická část - dodávaný materiál SSZT Pz - NEOCEŇOVAT !!!</t>
  </si>
  <si>
    <t>Drchkov</t>
  </si>
  <si>
    <t>3</t>
  </si>
  <si>
    <t>7592810030</t>
  </si>
  <si>
    <t>Výstražníky Výstražník V3  (CV708289004)</t>
  </si>
  <si>
    <t>-83040519</t>
  </si>
  <si>
    <t>7592820190</t>
  </si>
  <si>
    <t>Součásti výstražníku Kříž výstr.jednokol.zvětšený A32a zvýraz.žlutozel.pruh (HM0404229200102)</t>
  </si>
  <si>
    <t>-515015256</t>
  </si>
  <si>
    <t>7592820110</t>
  </si>
  <si>
    <t>Součásti výstražníku Nosič kříže  (CV708405063)</t>
  </si>
  <si>
    <t>-2026887373</t>
  </si>
  <si>
    <t>7590720570</t>
  </si>
  <si>
    <t>Součásti světelných návěstidel Trafo ST 3 R1  (HM0374215010000)</t>
  </si>
  <si>
    <t>1887832935</t>
  </si>
  <si>
    <t>7590720510</t>
  </si>
  <si>
    <t>Součásti světelných návěstidel Žárovka BA 20D čirá 12V 20W, jednovláknová (HM0347260040000)</t>
  </si>
  <si>
    <t>-1084022913</t>
  </si>
  <si>
    <t>7590710020</t>
  </si>
  <si>
    <t>Návěstidla světelná Návěstidlo stožár. 2 sv. typ:2004 (CV012525004)</t>
  </si>
  <si>
    <t>-1417579536</t>
  </si>
  <si>
    <t>7590710060</t>
  </si>
  <si>
    <t>Návěstidla světelná Návěstidlo stožár. 3 sv. typ:2016 (CV012525012)</t>
  </si>
  <si>
    <t>-1588627676</t>
  </si>
  <si>
    <t>7590720435</t>
  </si>
  <si>
    <t>Součásti světelných návěstidel Základ svět.náv. TIIIZ 53x73x170cm (HM0592110140000)</t>
  </si>
  <si>
    <t>-2134698220</t>
  </si>
  <si>
    <t>7590720425</t>
  </si>
  <si>
    <t>Součásti světelných návěstidel Základ svět.náv. T I Z 51x71x135cm (HM0592110090000)</t>
  </si>
  <si>
    <t>933660838</t>
  </si>
  <si>
    <t>7590720684</t>
  </si>
  <si>
    <t>Součásti světelných návěstidel Kabel CMSM-X 7x1,5 (HM0341447440004)</t>
  </si>
  <si>
    <t>1533011114</t>
  </si>
  <si>
    <t>7590720253</t>
  </si>
  <si>
    <t>Součásti světelných návěstidel Souprava držáku náv.štítků (1-2)plastová (CV012589008)</t>
  </si>
  <si>
    <t>-840810716</t>
  </si>
  <si>
    <t>7590720255</t>
  </si>
  <si>
    <t>Součásti světelných návěstidel Souprava držáku náv.štítků (3-4)plastová (CV012589009)</t>
  </si>
  <si>
    <t>-541365377</t>
  </si>
  <si>
    <t>7592700980</t>
  </si>
  <si>
    <t>Upozorňovadla, značky Návěsti označující místo na trati Náv.Očekávej otevřený přejezd štít Op bez označ.štítku (HM0404129990544)</t>
  </si>
  <si>
    <t>2120495830</t>
  </si>
  <si>
    <t>7590720200</t>
  </si>
  <si>
    <t>Součásti světelných návěstidel Pás označovací velký - plast bílá - červená (CV012449006)</t>
  </si>
  <si>
    <t>1250197092</t>
  </si>
  <si>
    <t>7592701465</t>
  </si>
  <si>
    <t>Upozorňovadla, značky Návěsti označující místo na trati Návěst'Stanoviště sam.předvěs na širé trati' (HM0404129990702)</t>
  </si>
  <si>
    <t>161676288</t>
  </si>
  <si>
    <t>7592701200</t>
  </si>
  <si>
    <t>Upozorňovadla, značky Návěsti označující místo na trati Návěst Vlak se blíží sam.p 1rovný pruh (HM0404129990590)</t>
  </si>
  <si>
    <t>-1340255148</t>
  </si>
  <si>
    <t>7592701205</t>
  </si>
  <si>
    <t>Upozorňovadla, značky Návěsti označující místo na trati Návěst Vlak se blíží sam.p 2rovné pruhy (HM0404129990591)</t>
  </si>
  <si>
    <t>1406704610</t>
  </si>
  <si>
    <t>7592701210</t>
  </si>
  <si>
    <t>Upozorňovadla, značky Návěsti označující místo na trati Návěst Vlak se blíží sam.p 3rovné pruhy (HM0404129990592)</t>
  </si>
  <si>
    <t>231675027</t>
  </si>
  <si>
    <t>7592701215</t>
  </si>
  <si>
    <t>Upozorňovadla, značky Návěsti označující místo na trati Návěst Vlak se blíží sam.p 4rovné pruhy (HM0404129990593)</t>
  </si>
  <si>
    <t>1005076712</t>
  </si>
  <si>
    <t>7592701035</t>
  </si>
  <si>
    <t>Upozorňovadla, značky Návěsti označující místo na trati Návěst Vlak se blíží k hl.náv. 1 trojúhelník 780x290 - štít (HM0404129990557)</t>
  </si>
  <si>
    <t>810574287</t>
  </si>
  <si>
    <t>7592701040</t>
  </si>
  <si>
    <t>Upozorňovadla, značky Návěsti označující místo na trati Návěst Vlak se blíží k hl.náv. 2 trojúhelníky 780x290 - štít (HM0404129990558)</t>
  </si>
  <si>
    <t>-743206872</t>
  </si>
  <si>
    <t>7592701045</t>
  </si>
  <si>
    <t>Upozorňovadla, značky Návěsti označující místo na trati Návěst Vlak se blíží k hl.náv. 3 trojúhelníky 780x290 - štít (HM0404129990559)</t>
  </si>
  <si>
    <t>2003610020</t>
  </si>
  <si>
    <t>7590720683</t>
  </si>
  <si>
    <t>Součásti světelných návěstidel Kabel CMSM-X 5x1,5 (HM0341447340003)</t>
  </si>
  <si>
    <t>-100865358</t>
  </si>
  <si>
    <t>6</t>
  </si>
  <si>
    <t>7592701470</t>
  </si>
  <si>
    <t>Upozorňovadla, značky Návěsti označující místo na trati Upozorňov. vzdálenost. bez č. vlak se blíží k přejezdníku (HM0404129990703)</t>
  </si>
  <si>
    <t>-53704750</t>
  </si>
  <si>
    <t>7592701325</t>
  </si>
  <si>
    <t>Upozorňovadla, značky Návěsti označující místo na trati Sloupek žár.zink pr.51mm 3m (HM0404129990618)</t>
  </si>
  <si>
    <t>-1470045042</t>
  </si>
  <si>
    <t>7592701360</t>
  </si>
  <si>
    <t>Upozorňovadla, značky Návěsti označující místo na trati Objímka pro návěstní štít průměr sloupku 50mm (HM0404129990629)</t>
  </si>
  <si>
    <t>-417553676</t>
  </si>
  <si>
    <t>7592830010</t>
  </si>
  <si>
    <t>Součásti stojanu se závorou Stojan závory s pohonem- P1V (CV708409001)</t>
  </si>
  <si>
    <t>1024603605</t>
  </si>
  <si>
    <t>7592830030</t>
  </si>
  <si>
    <t>Součásti stojanu se závorou Stojan závory s pohonem- P2V (CV708409003)</t>
  </si>
  <si>
    <t>1646352572</t>
  </si>
  <si>
    <t>7592820030</t>
  </si>
  <si>
    <t>Součásti výstražníku Stožár výstražníku SVV  (CV708275022)</t>
  </si>
  <si>
    <t>-482481557</t>
  </si>
  <si>
    <t>7592820040</t>
  </si>
  <si>
    <t>Součásti výstražníku Stožár výstražníku SVVD  (CV708275023)</t>
  </si>
  <si>
    <t>582249541</t>
  </si>
  <si>
    <t>7592830163</t>
  </si>
  <si>
    <t>Součásti stojanu se závorou Břevno závory  KC 7,5m (CV708405025)</t>
  </si>
  <si>
    <t>-834223417</t>
  </si>
  <si>
    <t>7592830080</t>
  </si>
  <si>
    <t>Součásti stojanu se závorou Břevno závorové 5,5m (CV708265004)</t>
  </si>
  <si>
    <t>46426167</t>
  </si>
  <si>
    <t>7592830200</t>
  </si>
  <si>
    <t>Součásti stojanu se závorou Křídla s protizávaž.velkým  (CV708405007)</t>
  </si>
  <si>
    <t>1146759919</t>
  </si>
  <si>
    <t>02 - Stavební část</t>
  </si>
  <si>
    <t>M -  Práce a dodávky M</t>
  </si>
  <si>
    <t xml:space="preserve">    46-M -  Zemní práce při extr.mont.pracích</t>
  </si>
  <si>
    <t>HZS -  Hodinové zúčtovací sazby</t>
  </si>
  <si>
    <t xml:space="preserve"> Práce a dodávky M</t>
  </si>
  <si>
    <t>46-M</t>
  </si>
  <si>
    <t xml:space="preserve"> Zemní práce při extr.mont.pracích</t>
  </si>
  <si>
    <t>460010021</t>
  </si>
  <si>
    <t>Vytyčení trasy vedení kabelového (podzemního) v obvodu železniční stanice</t>
  </si>
  <si>
    <t>CS ÚRS 2020 01</t>
  </si>
  <si>
    <t>-718132067</t>
  </si>
  <si>
    <t>PSC</t>
  </si>
  <si>
    <t xml:space="preserve">Poznámka k souboru cen:_x000D_
1. V cenách jsou zahrnuty i náklady na:_x000D_
a) pochůzky projektovanou tratí,_x000D_
b) vyznačení budoucí trasy,_x000D_
c) rozmístění, očíslování a označení opěrných bodů,_x000D_
d) označení překážek a míst pro kabelové prostupy a podchodové štoly._x000D_
</t>
  </si>
  <si>
    <t>460070254</t>
  </si>
  <si>
    <t>Hloubení nezapažených jam ručně pro ostatní konstrukce s přemístěním výkopku do vzdálenosti 3 m od okraje jámy nebo naložením na dopravní prostředek, včetně zásypu, zhutnění a urovnání povrchu pro patice sloupku, upozorňovadel a hovorových souprav rozhlasu, včetně provedení základové patky montované betonové, v hornině třídy 4</t>
  </si>
  <si>
    <t>509214184</t>
  </si>
  <si>
    <t xml:space="preserve">Poznámka k souboru cen:_x000D_
1. Ceny hloubení jam ručně v hornině třídy 6 a 7 jsou stanoveny za použití pneumatického kladiva._x000D_
</t>
  </si>
  <si>
    <t>460150164</t>
  </si>
  <si>
    <t>Hloubení zapažených i nezapažených kabelových rýh ručně včetně urovnání dna s přemístěním výkopku do vzdálenosti 3 m od okraje jámy nebo naložením na dopravní prostředek šířky 35 cm, hloubky 80 cm, v hornině třídy 4</t>
  </si>
  <si>
    <t>-4517869</t>
  </si>
  <si>
    <t xml:space="preserve">Poznámka k souboru cen:_x000D_
1. Ceny hloubení rýh v hornině třídy 6 a 7 se oceňují cenami souboru cen 460 20- . Hloubení nezapažených kabelových rýh strojně._x000D_
</t>
  </si>
  <si>
    <t>460030011</t>
  </si>
  <si>
    <t>Přípravné terénní práce sejmutí drnu včetně nařezání a uložení na hromady nebo naložení na dopravní prostředek jakékoliv tloušťky</t>
  </si>
  <si>
    <t>m2</t>
  </si>
  <si>
    <t>2062468887</t>
  </si>
  <si>
    <t xml:space="preserve">Poznámka k souboru cen:_x000D_
1. V cenách -0001 až -0007 nejsou zahrnuty náklady na odstranění kamenů, kořenů a ostatních nevhodných přimísenin, tyto práce se oceňují individuálně._x000D_
2. U cen -0021 až -0025 se u středně hustého porostu uvažuje hustota do 3 ks/m2, u hustého porostu přes 3 ks/m2._x000D_
3. U ceny -0092 se počítá první vytržený obrubník trojnásobnou délkou._x000D_
</t>
  </si>
  <si>
    <t>460030015</t>
  </si>
  <si>
    <t>Přípravné terénní práce odstranění travnatého porostu kosení a shrabávání trávy</t>
  </si>
  <si>
    <t>1479792269</t>
  </si>
  <si>
    <t>460030023</t>
  </si>
  <si>
    <t>Přípravné terénní práce odstranění dřevitého porostu z keřů nebo stromků průměru kmenů do 5 cm včetně odstranění kořenů a složení do hromad nebo naložení na dopravní prostředek tvrdého středně hustého</t>
  </si>
  <si>
    <t>-9777525</t>
  </si>
  <si>
    <t>460300002</t>
  </si>
  <si>
    <t>Zásyp jam strojně s uložením výkopku ve vrstvách včetně zhutnění a urovnání povrchu ve volném terénu</t>
  </si>
  <si>
    <t>m3</t>
  </si>
  <si>
    <t>1743198120</t>
  </si>
  <si>
    <t xml:space="preserve">Poznámka k souboru cen:_x000D_
1. Ceny 460 30- . . jsou určeny pro zhutněné zásypy s mírou zhutnění:_x000D_
a) z hornin soudržných do 100 % PS,_x000D_
b) z hornin nesoudržných do I(d) 0,9,_x000D_
c) z hornin kamenitých pro jakoukoliv míru zhutnění._x000D_
2. Je-li projektem předepsáno vyšší zhutnění, podle bodu a) a b) poznámky č 1., ocení se zásyp individuálně._x000D_
3. V cenách je započteno přemístění sypaniny ze vzdálenosti 10 m od kraje výkopu nebo zasypávaného prostoru, měřeno k těžišti skládky._x000D_
4. Míru zhutnění předepisuje projekt._x000D_
</t>
  </si>
  <si>
    <t>460310105</t>
  </si>
  <si>
    <t>Zemní protlaky strojně neřízený zemní protlak ( krtek) řízené horizontální vrtání v hornině tř. 1 až 4 pro protlačení PE trub, v hloubce do 6 m vnějšího průměru vrtu přes 125 do 160 mm</t>
  </si>
  <si>
    <t>1285907162</t>
  </si>
  <si>
    <t xml:space="preserve">Poznámka k souboru cen:_x000D_
1. V cenách -0001 až 0017 nejsou započteny náklady na:_x000D_
a) zemní práce nutné k provedení protlaku (startovací a cílové jámy),_x000D_
b) dodání chráničky a potrubí. Tyto materiály se oceňují ve specifikaci._x000D_
2. V cenách -0101 až 0109 jsou započteny i náklady na:_x000D_
a) případné vodorovné přemístění výkopku z protlačovaného potrubí a svislé přemístění výkopku z montážní jámy na povrch a jeho přehození na povrchu,_x000D_
b) úpravu čela potrubí pro protlačení._x000D_
3. V cenách -0101 až 0109 nejsou započteny náklady na:_x000D_
a) případné zemní práce nutné k provedení protlaku (startovací a cílové jámy),_x000D_
b) případné čerpání vody,_x000D_
c) montáž vedení a jeho příslušenství, slouží-li protlačená trouba jako ochranné potrubí,_x000D_
d) dodávku potrubí učeného k protlačení. Toto potrubí se oceňuje ve specifikaci. Ztratné lze stanovit ve výši 3%,_x000D_
e) překládání a zajišťování inženýrských sítí,_x000D_
f) vytýčení směru protlaku a stávajících inženýrských sítí._x000D_
</t>
  </si>
  <si>
    <t>28610009</t>
  </si>
  <si>
    <t>trubka pro vrtané studny PVC D 125x3,0x4000mm</t>
  </si>
  <si>
    <t>-1555917428</t>
  </si>
  <si>
    <t>460490013</t>
  </si>
  <si>
    <t>Krytí kabelů, spojek, koncovek a odbočnic kabelů výstražnou fólií z PVC včetně vyrovnání povrchu rýhy, rozvinutí a uložení fólie do rýhy, fólie šířky do 34cm</t>
  </si>
  <si>
    <t>-104746724</t>
  </si>
  <si>
    <t>460151554</t>
  </si>
  <si>
    <t>Hloubení zapažených i nezapažených kabelových rýh ručně včetně urovnání dna s přemístěním výkopku do vzdálenosti 3 m od okraje jámy nebo naložením na dopravní prostředek ostatních rozměrů, v hornině třídy 4</t>
  </si>
  <si>
    <t>2036682595</t>
  </si>
  <si>
    <t>460421181</t>
  </si>
  <si>
    <t>Kabelové lože včetně podsypu, zhutnění a urovnání povrchu z písku nebo štěrkopísku tloušťky 10 cm nad kabel zakryté plastovou fólií, šířky lože do 25 cm</t>
  </si>
  <si>
    <t>-888442622</t>
  </si>
  <si>
    <t xml:space="preserve">Poznámka k souboru cen:_x000D_
1. V cenách -1021 až -1072, -1121 až -1172 a -1221 až -1272 nejsou započteny náklady na dodávku betonových a plastových desek. Tato dodávka se oceňuje ve specifikaci._x000D_
</t>
  </si>
  <si>
    <t>460560164</t>
  </si>
  <si>
    <t>Zásyp kabelových rýh ručně s uložením výkopku ve vrstvách včetně zhutnění a urovnání povrchu šířky 35 cm hloubky 80 cm, v hornině třídy 4</t>
  </si>
  <si>
    <t>1120189693</t>
  </si>
  <si>
    <t>460620014</t>
  </si>
  <si>
    <t>Úprava terénu provizorní úprava terénu včetně odkopání drobných nerovností a zásypu prohlubní se zhutněním, v hornině třídy 4</t>
  </si>
  <si>
    <t>111641149</t>
  </si>
  <si>
    <t xml:space="preserve">Poznámka k souboru cen:_x000D_
1. V cenách -0002 až -0003 nejsou zahrnuty dodávku drnů. Tato se oceňuje ve specifikaci._x000D_
2. V cenách -0022 až -0028 nejsou zahrnuty náklady na dodávku obrubníků. Tato dodávka se oceňuje ve specifikaci._x000D_
</t>
  </si>
  <si>
    <t>HZS</t>
  </si>
  <si>
    <t xml:space="preserve"> Hodinové zúčtovací sazby</t>
  </si>
  <si>
    <t>HZS2222</t>
  </si>
  <si>
    <t>Hodinové zúčtovací sazby profesí PSV provádění stavebních instalací elektrikář odborný</t>
  </si>
  <si>
    <t>1726165757</t>
  </si>
  <si>
    <t>HZS3222</t>
  </si>
  <si>
    <t>Hodinové zúčtovací sazby montáží technologických zařízení na stavebních objektech montér slaboproudých zařízení odborný</t>
  </si>
  <si>
    <t>-1373945209</t>
  </si>
  <si>
    <t>HZS3231</t>
  </si>
  <si>
    <t>Hodinové zúčtovací sazby montáží technologických zařízení na stavebních objektech montér měřících a regulačních zařízení</t>
  </si>
  <si>
    <t>-110238370</t>
  </si>
  <si>
    <t>HZS4232</t>
  </si>
  <si>
    <t>Hodinové zúčtovací sazby ostatních profesí revizní a kontrolní činnost technik odborný</t>
  </si>
  <si>
    <t>267712796</t>
  </si>
  <si>
    <t>03 - VRN</t>
  </si>
  <si>
    <t>VRN -  Vedlejší rozpočtové náklady</t>
  </si>
  <si>
    <t xml:space="preserve">    VRN1 -  Průzkumné, geodetické a projektové práce</t>
  </si>
  <si>
    <t xml:space="preserve">    VRN7 - Provozní vlivy</t>
  </si>
  <si>
    <t xml:space="preserve"> Vedlejší rozpočtové náklady</t>
  </si>
  <si>
    <t>022101001</t>
  </si>
  <si>
    <t>Geodetické práce Geodetické práce před opravou</t>
  </si>
  <si>
    <t>%</t>
  </si>
  <si>
    <t>1024</t>
  </si>
  <si>
    <t>79844553</t>
  </si>
  <si>
    <t>022101011</t>
  </si>
  <si>
    <t>Geodetické práce Geodetické práce v průběhu opravy</t>
  </si>
  <si>
    <t>-1989246961</t>
  </si>
  <si>
    <t>022101021</t>
  </si>
  <si>
    <t>Geodetické práce Geodetické práce po ukončení opravy</t>
  </si>
  <si>
    <t>1802834144</t>
  </si>
  <si>
    <t>023101031</t>
  </si>
  <si>
    <t>Projektové práce Projektové práce v rozsahu ZRN (vyjma dále jmenované práce) přes 5 do 20 mil. Kč</t>
  </si>
  <si>
    <t>1963721538</t>
  </si>
  <si>
    <t>Poznámka k položce:_x000D_
Základna pro výpočet - ZRN</t>
  </si>
  <si>
    <t>031101031</t>
  </si>
  <si>
    <t>Zařízení a vybavení staveniště vyjma dále jmenované práce včetně opatření na ochranu sousedních pozemků, včetně opatření na ochranu sousedních pozemků, informační tabule, dopravního značení na staveništi aj. při velikosti nákladů přes 5 do 20 mil. Kč</t>
  </si>
  <si>
    <t>1014402376</t>
  </si>
  <si>
    <t>032105001</t>
  </si>
  <si>
    <t>Územní vlivy mimostaveništní doprava</t>
  </si>
  <si>
    <t>Kč</t>
  </si>
  <si>
    <t>-767817872</t>
  </si>
  <si>
    <t>Poznámka k položce:_x000D_
ocení se položkami přílohy č. 3 Metodiky</t>
  </si>
  <si>
    <t>VRN1</t>
  </si>
  <si>
    <t xml:space="preserve"> Průzkumné, geodetické a projektové práce</t>
  </si>
  <si>
    <t>013254000.1</t>
  </si>
  <si>
    <t>Dokumentace skutečného provedení stavby</t>
  </si>
  <si>
    <t>1915080755</t>
  </si>
  <si>
    <t>VRN7</t>
  </si>
  <si>
    <t>Provozní vlivy</t>
  </si>
  <si>
    <t>7591505010.1</t>
  </si>
  <si>
    <t>211842540</t>
  </si>
  <si>
    <t>7591505020.1</t>
  </si>
  <si>
    <t>-304423264</t>
  </si>
  <si>
    <t>-770464732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</si>
  <si>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</si>
  <si>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</si>
  <si>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</si>
  <si>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</si>
  <si>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</si>
  <si>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</si>
  <si>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</si>
  <si>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</si>
  <si>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</si>
  <si>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</si>
  <si>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</si>
  <si>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</si>
  <si>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</si>
  <si>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</si>
  <si>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Provozní soubor</t>
  </si>
  <si>
    <t>Vedlejší a ostatní náklady</t>
  </si>
  <si>
    <t>Soupis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</si>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</sst>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4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1" fillId="0" borderId="0" applyNumberFormat="0" applyFill="0" applyBorder="0" applyAlignment="0" applyProtection="0"/>
  </cellStyleXfs>
  <cellXfs count="35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0" fillId="0" borderId="0" xfId="0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4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4" borderId="8" xfId="0" applyFont="1" applyFill="1" applyBorder="1" applyAlignment="1" applyProtection="1">
      <alignment vertical="center"/>
    </xf>
    <xf numFmtId="0" fontId="18" fillId="4" borderId="9" xfId="0" applyFont="1" applyFill="1" applyBorder="1" applyAlignment="1" applyProtection="1">
      <alignment horizontal="center" vertical="center"/>
    </xf>
    <xf numFmtId="0" fontId="19" fillId="0" borderId="17" xfId="0" applyFont="1" applyBorder="1" applyAlignment="1" applyProtection="1">
      <alignment horizontal="center" vertical="center" wrapText="1"/>
    </xf>
    <xf numFmtId="0" fontId="19" fillId="0" borderId="18" xfId="0" applyFont="1" applyBorder="1" applyAlignment="1" applyProtection="1">
      <alignment horizontal="center" vertical="center" wrapText="1"/>
    </xf>
    <xf numFmtId="0" fontId="19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20" fillId="0" borderId="0" xfId="0" applyFont="1" applyAlignment="1" applyProtection="1">
      <alignment vertical="center"/>
    </xf>
    <xf numFmtId="4" fontId="20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6" fillId="0" borderId="15" xfId="0" applyNumberFormat="1" applyFont="1" applyBorder="1" applyAlignment="1" applyProtection="1">
      <alignment vertical="center"/>
    </xf>
    <xf numFmtId="4" fontId="16" fillId="0" borderId="0" xfId="0" applyNumberFormat="1" applyFont="1" applyBorder="1" applyAlignment="1" applyProtection="1">
      <alignment vertical="center"/>
    </xf>
    <xf numFmtId="166" fontId="16" fillId="0" borderId="0" xfId="0" applyNumberFormat="1" applyFont="1" applyBorder="1" applyAlignment="1" applyProtection="1">
      <alignment vertical="center"/>
    </xf>
    <xf numFmtId="4" fontId="16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5" fillId="0" borderId="15" xfId="0" applyNumberFormat="1" applyFont="1" applyBorder="1" applyAlignment="1" applyProtection="1">
      <alignment vertical="center"/>
    </xf>
    <xf numFmtId="4" fontId="25" fillId="0" borderId="0" xfId="0" applyNumberFormat="1" applyFont="1" applyBorder="1" applyAlignment="1" applyProtection="1">
      <alignment vertical="center"/>
    </xf>
    <xf numFmtId="166" fontId="25" fillId="0" borderId="0" xfId="0" applyNumberFormat="1" applyFont="1" applyBorder="1" applyAlignment="1" applyProtection="1">
      <alignment vertical="center"/>
    </xf>
    <xf numFmtId="4" fontId="25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5" fillId="0" borderId="20" xfId="0" applyNumberFormat="1" applyFont="1" applyBorder="1" applyAlignment="1" applyProtection="1">
      <alignment vertical="center"/>
    </xf>
    <xf numFmtId="4" fontId="25" fillId="0" borderId="21" xfId="0" applyNumberFormat="1" applyFont="1" applyBorder="1" applyAlignment="1" applyProtection="1">
      <alignment vertical="center"/>
    </xf>
    <xf numFmtId="166" fontId="25" fillId="0" borderId="21" xfId="0" applyNumberFormat="1" applyFont="1" applyBorder="1" applyAlignment="1" applyProtection="1">
      <alignment vertical="center"/>
    </xf>
    <xf numFmtId="4" fontId="25" fillId="0" borderId="22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2" xfId="0" applyBorder="1"/>
    <xf numFmtId="0" fontId="0" fillId="0" borderId="3" xfId="0" applyBorder="1"/>
    <xf numFmtId="0" fontId="0" fillId="0" borderId="3" xfId="0" applyBorder="1" applyProtection="1">
      <protection locked="0"/>
    </xf>
    <xf numFmtId="0" fontId="10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0" fillId="0" borderId="4" xfId="0" applyBorder="1" applyAlignment="1">
      <alignment vertic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14" fillId="0" borderId="0" xfId="0" applyFont="1" applyAlignment="1">
      <alignment horizontal="left" vertical="center"/>
    </xf>
    <xf numFmtId="4" fontId="20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0" fontId="0" fillId="4" borderId="8" xfId="0" applyFont="1" applyFill="1" applyBorder="1" applyAlignment="1" applyProtection="1">
      <alignment vertical="center"/>
      <protection locked="0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11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18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18" fillId="4" borderId="0" xfId="0" applyFont="1" applyFill="1" applyAlignment="1" applyProtection="1">
      <alignment horizontal="right" vertical="center"/>
    </xf>
    <xf numFmtId="0" fontId="27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0" fontId="6" fillId="0" borderId="21" xfId="0" applyFont="1" applyBorder="1" applyAlignment="1" applyProtection="1">
      <alignment vertical="center"/>
      <protection locked="0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vertical="center"/>
      <protection locked="0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18" fillId="4" borderId="17" xfId="0" applyFont="1" applyFill="1" applyBorder="1" applyAlignment="1" applyProtection="1">
      <alignment horizontal="center" vertical="center" wrapText="1"/>
    </xf>
    <xf numFmtId="0" fontId="18" fillId="4" borderId="18" xfId="0" applyFont="1" applyFill="1" applyBorder="1" applyAlignment="1" applyProtection="1">
      <alignment horizontal="center" vertical="center" wrapText="1"/>
    </xf>
    <xf numFmtId="0" fontId="18" fillId="4" borderId="18" xfId="0" applyFont="1" applyFill="1" applyBorder="1" applyAlignment="1" applyProtection="1">
      <alignment horizontal="center" vertical="center" wrapText="1"/>
      <protection locked="0"/>
    </xf>
    <xf numFmtId="0" fontId="18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0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28" fillId="0" borderId="13" xfId="0" applyNumberFormat="1" applyFont="1" applyBorder="1" applyAlignment="1" applyProtection="1"/>
    <xf numFmtId="166" fontId="28" fillId="0" borderId="14" xfId="0" applyNumberFormat="1" applyFont="1" applyBorder="1" applyAlignment="1" applyProtection="1"/>
    <xf numFmtId="4" fontId="29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30" fillId="0" borderId="23" xfId="0" applyFont="1" applyBorder="1" applyAlignment="1" applyProtection="1">
      <alignment horizontal="center" vertical="center"/>
    </xf>
    <xf numFmtId="49" fontId="30" fillId="0" borderId="23" xfId="0" applyNumberFormat="1" applyFont="1" applyBorder="1" applyAlignment="1" applyProtection="1">
      <alignment horizontal="left" vertical="center" wrapText="1"/>
    </xf>
    <xf numFmtId="0" fontId="30" fillId="0" borderId="23" xfId="0" applyFont="1" applyBorder="1" applyAlignment="1" applyProtection="1">
      <alignment horizontal="left" vertical="center" wrapText="1"/>
    </xf>
    <xf numFmtId="0" fontId="30" fillId="0" borderId="23" xfId="0" applyFont="1" applyBorder="1" applyAlignment="1" applyProtection="1">
      <alignment horizontal="center" vertical="center" wrapText="1"/>
    </xf>
    <xf numFmtId="167" fontId="30" fillId="0" borderId="23" xfId="0" applyNumberFormat="1" applyFont="1" applyBorder="1" applyAlignment="1" applyProtection="1">
      <alignment vertical="center"/>
    </xf>
    <xf numFmtId="4" fontId="30" fillId="2" borderId="23" xfId="0" applyNumberFormat="1" applyFont="1" applyFill="1" applyBorder="1" applyAlignment="1" applyProtection="1">
      <alignment vertical="center"/>
      <protection locked="0"/>
    </xf>
    <xf numFmtId="4" fontId="30" fillId="0" borderId="23" xfId="0" applyNumberFormat="1" applyFont="1" applyBorder="1" applyAlignment="1" applyProtection="1">
      <alignment vertical="center"/>
    </xf>
    <xf numFmtId="0" fontId="31" fillId="0" borderId="4" xfId="0" applyFont="1" applyBorder="1" applyAlignment="1">
      <alignment vertical="center"/>
    </xf>
    <xf numFmtId="0" fontId="30" fillId="2" borderId="15" xfId="0" applyFont="1" applyFill="1" applyBorder="1" applyAlignment="1" applyProtection="1">
      <alignment horizontal="left" vertical="center"/>
      <protection locked="0"/>
    </xf>
    <xf numFmtId="0" fontId="30" fillId="0" borderId="0" xfId="0" applyFont="1" applyBorder="1" applyAlignment="1" applyProtection="1">
      <alignment horizontal="center" vertical="center"/>
    </xf>
    <xf numFmtId="166" fontId="19" fillId="0" borderId="0" xfId="0" applyNumberFormat="1" applyFont="1" applyBorder="1" applyAlignment="1" applyProtection="1">
      <alignment vertical="center"/>
    </xf>
    <xf numFmtId="166" fontId="19" fillId="0" borderId="16" xfId="0" applyNumberFormat="1" applyFont="1" applyBorder="1" applyAlignment="1" applyProtection="1">
      <alignment vertical="center"/>
    </xf>
    <xf numFmtId="0" fontId="18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18" fillId="0" borderId="23" xfId="0" applyFont="1" applyBorder="1" applyAlignment="1" applyProtection="1">
      <alignment horizontal="center" vertical="center"/>
    </xf>
    <xf numFmtId="49" fontId="18" fillId="0" borderId="23" xfId="0" applyNumberFormat="1" applyFont="1" applyBorder="1" applyAlignment="1" applyProtection="1">
      <alignment horizontal="left" vertical="center" wrapText="1"/>
    </xf>
    <xf numFmtId="0" fontId="18" fillId="0" borderId="23" xfId="0" applyFont="1" applyBorder="1" applyAlignment="1" applyProtection="1">
      <alignment horizontal="left" vertical="center" wrapText="1"/>
    </xf>
    <xf numFmtId="0" fontId="18" fillId="0" borderId="23" xfId="0" applyFont="1" applyBorder="1" applyAlignment="1" applyProtection="1">
      <alignment horizontal="center" vertical="center" wrapText="1"/>
    </xf>
    <xf numFmtId="167" fontId="18" fillId="0" borderId="23" xfId="0" applyNumberFormat="1" applyFont="1" applyBorder="1" applyAlignment="1" applyProtection="1">
      <alignment vertical="center"/>
    </xf>
    <xf numFmtId="4" fontId="18" fillId="2" borderId="23" xfId="0" applyNumberFormat="1" applyFont="1" applyFill="1" applyBorder="1" applyAlignment="1" applyProtection="1">
      <alignment vertical="center"/>
      <protection locked="0"/>
    </xf>
    <xf numFmtId="4" fontId="18" fillId="0" borderId="23" xfId="0" applyNumberFormat="1" applyFont="1" applyBorder="1" applyAlignment="1" applyProtection="1">
      <alignment vertical="center"/>
    </xf>
    <xf numFmtId="0" fontId="19" fillId="2" borderId="15" xfId="0" applyFont="1" applyFill="1" applyBorder="1" applyAlignment="1" applyProtection="1">
      <alignment horizontal="left" vertical="center"/>
      <protection locked="0"/>
    </xf>
    <xf numFmtId="0" fontId="19" fillId="0" borderId="0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32" fillId="0" borderId="0" xfId="0" applyFont="1" applyAlignment="1" applyProtection="1">
      <alignment horizontal="left" vertical="center"/>
    </xf>
    <xf numFmtId="0" fontId="33" fillId="0" borderId="0" xfId="0" applyFont="1" applyAlignment="1" applyProtection="1">
      <alignment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19" fillId="2" borderId="20" xfId="0" applyFont="1" applyFill="1" applyBorder="1" applyAlignment="1" applyProtection="1">
      <alignment horizontal="left" vertical="center"/>
      <protection locked="0"/>
    </xf>
    <xf numFmtId="0" fontId="19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19" fillId="0" borderId="21" xfId="0" applyNumberFormat="1" applyFont="1" applyBorder="1" applyAlignment="1" applyProtection="1">
      <alignment vertical="center"/>
    </xf>
    <xf numFmtId="166" fontId="19" fillId="0" borderId="22" xfId="0" applyNumberFormat="1" applyFont="1" applyBorder="1" applyAlignment="1" applyProtection="1">
      <alignment vertical="center"/>
    </xf>
    <xf numFmtId="0" fontId="30" fillId="2" borderId="20" xfId="0" applyFont="1" applyFill="1" applyBorder="1" applyAlignment="1" applyProtection="1">
      <alignment horizontal="left" vertical="center"/>
      <protection locked="0"/>
    </xf>
    <xf numFmtId="0" fontId="30" fillId="0" borderId="21" xfId="0" applyFont="1" applyBorder="1" applyAlignment="1" applyProtection="1">
      <alignment horizontal="center" vertical="center"/>
    </xf>
    <xf numFmtId="167" fontId="18" fillId="2" borderId="23" xfId="0" applyNumberFormat="1" applyFont="1" applyFill="1" applyBorder="1" applyAlignment="1" applyProtection="1">
      <alignment vertical="center"/>
      <protection locked="0"/>
    </xf>
    <xf numFmtId="0" fontId="0" fillId="0" borderId="0" xfId="0" applyAlignment="1">
      <alignment vertical="top"/>
    </xf>
    <xf numFmtId="0" fontId="34" fillId="0" borderId="24" xfId="0" applyFont="1" applyBorder="1" applyAlignment="1">
      <alignment vertical="center" wrapText="1"/>
    </xf>
    <xf numFmtId="0" fontId="34" fillId="0" borderId="25" xfId="0" applyFont="1" applyBorder="1" applyAlignment="1">
      <alignment vertical="center" wrapText="1"/>
    </xf>
    <xf numFmtId="0" fontId="34" fillId="0" borderId="26" xfId="0" applyFont="1" applyBorder="1" applyAlignment="1">
      <alignment vertical="center" wrapText="1"/>
    </xf>
    <xf numFmtId="0" fontId="34" fillId="0" borderId="27" xfId="0" applyFont="1" applyBorder="1" applyAlignment="1">
      <alignment horizontal="center" vertical="center" wrapText="1"/>
    </xf>
    <xf numFmtId="0" fontId="34" fillId="0" borderId="28" xfId="0" applyFont="1" applyBorder="1" applyAlignment="1">
      <alignment horizontal="center" vertical="center" wrapText="1"/>
    </xf>
    <xf numFmtId="0" fontId="34" fillId="0" borderId="27" xfId="0" applyFont="1" applyBorder="1" applyAlignment="1">
      <alignment vertical="center" wrapText="1"/>
    </xf>
    <xf numFmtId="0" fontId="34" fillId="0" borderId="28" xfId="0" applyFont="1" applyBorder="1" applyAlignment="1">
      <alignment vertical="center" wrapText="1"/>
    </xf>
    <xf numFmtId="0" fontId="36" fillId="0" borderId="1" xfId="0" applyFont="1" applyBorder="1" applyAlignment="1">
      <alignment horizontal="left" vertical="center" wrapText="1"/>
    </xf>
    <xf numFmtId="0" fontId="37" fillId="0" borderId="1" xfId="0" applyFont="1" applyBorder="1" applyAlignment="1">
      <alignment horizontal="left" vertical="center" wrapText="1"/>
    </xf>
    <xf numFmtId="0" fontId="37" fillId="0" borderId="27" xfId="0" applyFont="1" applyBorder="1" applyAlignment="1">
      <alignment vertical="center" wrapText="1"/>
    </xf>
    <xf numFmtId="0" fontId="37" fillId="0" borderId="1" xfId="0" applyFont="1" applyBorder="1" applyAlignment="1">
      <alignment vertical="center" wrapText="1"/>
    </xf>
    <xf numFmtId="0" fontId="37" fillId="0" borderId="1" xfId="0" applyFont="1" applyBorder="1" applyAlignment="1">
      <alignment horizontal="left" vertical="center"/>
    </xf>
    <xf numFmtId="0" fontId="37" fillId="0" borderId="1" xfId="0" applyFont="1" applyBorder="1" applyAlignment="1">
      <alignment vertical="center"/>
    </xf>
    <xf numFmtId="49" fontId="37" fillId="0" borderId="1" xfId="0" applyNumberFormat="1" applyFont="1" applyBorder="1" applyAlignment="1">
      <alignment vertical="center" wrapText="1"/>
    </xf>
    <xf numFmtId="0" fontId="34" fillId="0" borderId="30" xfId="0" applyFont="1" applyBorder="1" applyAlignment="1">
      <alignment vertical="center" wrapText="1"/>
    </xf>
    <xf numFmtId="0" fontId="38" fillId="0" borderId="29" xfId="0" applyFont="1" applyBorder="1" applyAlignment="1">
      <alignment vertical="center" wrapText="1"/>
    </xf>
    <xf numFmtId="0" fontId="34" fillId="0" borderId="31" xfId="0" applyFont="1" applyBorder="1" applyAlignment="1">
      <alignment vertical="center" wrapText="1"/>
    </xf>
    <xf numFmtId="0" fontId="34" fillId="0" borderId="1" xfId="0" applyFont="1" applyBorder="1" applyAlignment="1">
      <alignment vertical="top"/>
    </xf>
    <xf numFmtId="0" fontId="34" fillId="0" borderId="0" xfId="0" applyFont="1" applyAlignment="1">
      <alignment vertical="top"/>
    </xf>
    <xf numFmtId="0" fontId="34" fillId="0" borderId="24" xfId="0" applyFont="1" applyBorder="1" applyAlignment="1">
      <alignment horizontal="left" vertical="center"/>
    </xf>
    <xf numFmtId="0" fontId="34" fillId="0" borderId="25" xfId="0" applyFont="1" applyBorder="1" applyAlignment="1">
      <alignment horizontal="left" vertical="center"/>
    </xf>
    <xf numFmtId="0" fontId="34" fillId="0" borderId="26" xfId="0" applyFont="1" applyBorder="1" applyAlignment="1">
      <alignment horizontal="left" vertical="center"/>
    </xf>
    <xf numFmtId="0" fontId="34" fillId="0" borderId="27" xfId="0" applyFont="1" applyBorder="1" applyAlignment="1">
      <alignment horizontal="left" vertical="center"/>
    </xf>
    <xf numFmtId="0" fontId="34" fillId="0" borderId="28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/>
    </xf>
    <xf numFmtId="0" fontId="39" fillId="0" borderId="0" xfId="0" applyFont="1" applyAlignment="1">
      <alignment horizontal="left" vertical="center"/>
    </xf>
    <xf numFmtId="0" fontId="36" fillId="0" borderId="29" xfId="0" applyFont="1" applyBorder="1" applyAlignment="1">
      <alignment horizontal="left" vertical="center"/>
    </xf>
    <xf numFmtId="0" fontId="36" fillId="0" borderId="29" xfId="0" applyFont="1" applyBorder="1" applyAlignment="1">
      <alignment horizontal="center" vertical="center"/>
    </xf>
    <xf numFmtId="0" fontId="39" fillId="0" borderId="29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37" fillId="0" borderId="0" xfId="0" applyFont="1" applyAlignment="1">
      <alignment horizontal="left" vertical="center"/>
    </xf>
    <xf numFmtId="0" fontId="37" fillId="0" borderId="1" xfId="0" applyFont="1" applyBorder="1" applyAlignment="1">
      <alignment horizontal="center" vertical="center"/>
    </xf>
    <xf numFmtId="0" fontId="37" fillId="0" borderId="27" xfId="0" applyFont="1" applyBorder="1" applyAlignment="1">
      <alignment horizontal="left" vertical="center"/>
    </xf>
    <xf numFmtId="0" fontId="37" fillId="0" borderId="1" xfId="0" applyFont="1" applyFill="1" applyBorder="1" applyAlignment="1">
      <alignment horizontal="left" vertical="center"/>
    </xf>
    <xf numFmtId="0" fontId="37" fillId="0" borderId="1" xfId="0" applyFont="1" applyFill="1" applyBorder="1" applyAlignment="1">
      <alignment horizontal="center" vertical="center"/>
    </xf>
    <xf numFmtId="0" fontId="34" fillId="0" borderId="30" xfId="0" applyFont="1" applyBorder="1" applyAlignment="1">
      <alignment horizontal="left" vertical="center"/>
    </xf>
    <xf numFmtId="0" fontId="38" fillId="0" borderId="29" xfId="0" applyFont="1" applyBorder="1" applyAlignment="1">
      <alignment horizontal="left" vertical="center"/>
    </xf>
    <xf numFmtId="0" fontId="34" fillId="0" borderId="31" xfId="0" applyFont="1" applyBorder="1" applyAlignment="1">
      <alignment horizontal="left" vertical="center"/>
    </xf>
    <xf numFmtId="0" fontId="34" fillId="0" borderId="1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37" fillId="0" borderId="29" xfId="0" applyFont="1" applyBorder="1" applyAlignment="1">
      <alignment horizontal="left" vertical="center"/>
    </xf>
    <xf numFmtId="0" fontId="34" fillId="0" borderId="1" xfId="0" applyFont="1" applyBorder="1" applyAlignment="1">
      <alignment horizontal="left" vertical="center" wrapText="1"/>
    </xf>
    <xf numFmtId="0" fontId="37" fillId="0" borderId="1" xfId="0" applyFont="1" applyBorder="1" applyAlignment="1">
      <alignment horizontal="center" vertical="center" wrapText="1"/>
    </xf>
    <xf numFmtId="0" fontId="34" fillId="0" borderId="24" xfId="0" applyFont="1" applyBorder="1" applyAlignment="1">
      <alignment horizontal="left" vertical="center" wrapText="1"/>
    </xf>
    <xf numFmtId="0" fontId="34" fillId="0" borderId="25" xfId="0" applyFont="1" applyBorder="1" applyAlignment="1">
      <alignment horizontal="left" vertical="center" wrapText="1"/>
    </xf>
    <xf numFmtId="0" fontId="34" fillId="0" borderId="26" xfId="0" applyFont="1" applyBorder="1" applyAlignment="1">
      <alignment horizontal="left" vertical="center" wrapText="1"/>
    </xf>
    <xf numFmtId="0" fontId="34" fillId="0" borderId="27" xfId="0" applyFont="1" applyBorder="1" applyAlignment="1">
      <alignment horizontal="left" vertical="center" wrapText="1"/>
    </xf>
    <xf numFmtId="0" fontId="34" fillId="0" borderId="28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 wrapText="1"/>
    </xf>
    <xf numFmtId="0" fontId="37" fillId="0" borderId="27" xfId="0" applyFont="1" applyBorder="1" applyAlignment="1">
      <alignment horizontal="left" vertical="center" wrapText="1"/>
    </xf>
    <xf numFmtId="0" fontId="37" fillId="0" borderId="28" xfId="0" applyFont="1" applyBorder="1" applyAlignment="1">
      <alignment horizontal="left" vertical="center" wrapText="1"/>
    </xf>
    <xf numFmtId="0" fontId="37" fillId="0" borderId="28" xfId="0" applyFont="1" applyBorder="1" applyAlignment="1">
      <alignment horizontal="left" vertical="center"/>
    </xf>
    <xf numFmtId="0" fontId="37" fillId="0" borderId="30" xfId="0" applyFont="1" applyBorder="1" applyAlignment="1">
      <alignment horizontal="left" vertical="center" wrapText="1"/>
    </xf>
    <xf numFmtId="0" fontId="37" fillId="0" borderId="29" xfId="0" applyFont="1" applyBorder="1" applyAlignment="1">
      <alignment horizontal="left" vertical="center" wrapText="1"/>
    </xf>
    <xf numFmtId="0" fontId="37" fillId="0" borderId="31" xfId="0" applyFont="1" applyBorder="1" applyAlignment="1">
      <alignment horizontal="left" vertical="center" wrapText="1"/>
    </xf>
    <xf numFmtId="0" fontId="37" fillId="0" borderId="1" xfId="0" applyFont="1" applyBorder="1" applyAlignment="1">
      <alignment horizontal="left" vertical="top"/>
    </xf>
    <xf numFmtId="0" fontId="37" fillId="0" borderId="1" xfId="0" applyFont="1" applyBorder="1" applyAlignment="1">
      <alignment horizontal="center" vertical="top"/>
    </xf>
    <xf numFmtId="0" fontId="37" fillId="0" borderId="30" xfId="0" applyFont="1" applyBorder="1" applyAlignment="1">
      <alignment horizontal="left" vertical="center"/>
    </xf>
    <xf numFmtId="0" fontId="37" fillId="0" borderId="31" xfId="0" applyFont="1" applyBorder="1" applyAlignment="1">
      <alignment horizontal="left" vertical="center"/>
    </xf>
    <xf numFmtId="0" fontId="39" fillId="0" borderId="0" xfId="0" applyFont="1" applyAlignment="1">
      <alignment vertical="center"/>
    </xf>
    <xf numFmtId="0" fontId="36" fillId="0" borderId="1" xfId="0" applyFont="1" applyBorder="1" applyAlignment="1">
      <alignment vertical="center"/>
    </xf>
    <xf numFmtId="0" fontId="39" fillId="0" borderId="29" xfId="0" applyFont="1" applyBorder="1" applyAlignment="1">
      <alignment vertical="center"/>
    </xf>
    <xf numFmtId="0" fontId="36" fillId="0" borderId="29" xfId="0" applyFont="1" applyBorder="1" applyAlignment="1">
      <alignment vertical="center"/>
    </xf>
    <xf numFmtId="0" fontId="0" fillId="0" borderId="1" xfId="0" applyBorder="1" applyAlignment="1">
      <alignment vertical="top"/>
    </xf>
    <xf numFmtId="49" fontId="37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6" fillId="0" borderId="29" xfId="0" applyFont="1" applyBorder="1" applyAlignment="1">
      <alignment horizontal="left"/>
    </xf>
    <xf numFmtId="0" fontId="39" fillId="0" borderId="29" xfId="0" applyFont="1" applyBorder="1" applyAlignment="1"/>
    <xf numFmtId="0" fontId="34" fillId="0" borderId="27" xfId="0" applyFont="1" applyBorder="1" applyAlignment="1">
      <alignment vertical="top"/>
    </xf>
    <xf numFmtId="0" fontId="34" fillId="0" borderId="28" xfId="0" applyFont="1" applyBorder="1" applyAlignment="1">
      <alignment vertical="top"/>
    </xf>
    <xf numFmtId="0" fontId="34" fillId="0" borderId="1" xfId="0" applyFont="1" applyBorder="1" applyAlignment="1">
      <alignment horizontal="center" vertical="center"/>
    </xf>
    <xf numFmtId="0" fontId="34" fillId="0" borderId="1" xfId="0" applyFont="1" applyBorder="1" applyAlignment="1">
      <alignment horizontal="left" vertical="top"/>
    </xf>
    <xf numFmtId="0" fontId="34" fillId="0" borderId="30" xfId="0" applyFont="1" applyBorder="1" applyAlignment="1">
      <alignment vertical="top"/>
    </xf>
    <xf numFmtId="0" fontId="34" fillId="0" borderId="29" xfId="0" applyFont="1" applyBorder="1" applyAlignment="1">
      <alignment vertical="top"/>
    </xf>
    <xf numFmtId="0" fontId="34" fillId="0" borderId="31" xfId="0" applyFont="1" applyBorder="1" applyAlignment="1">
      <alignment vertical="top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6" fillId="0" borderId="12" xfId="0" applyFont="1" applyBorder="1" applyAlignment="1">
      <alignment horizontal="center" vertical="center"/>
    </xf>
    <xf numFmtId="0" fontId="16" fillId="0" borderId="13" xfId="0" applyFont="1" applyBorder="1" applyAlignment="1">
      <alignment horizontal="left" vertical="center"/>
    </xf>
    <xf numFmtId="0" fontId="17" fillId="0" borderId="15" xfId="0" applyFont="1" applyBorder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0" fontId="17" fillId="0" borderId="15" xfId="0" applyFont="1" applyBorder="1" applyAlignment="1" applyProtection="1">
      <alignment horizontal="left" vertical="center"/>
    </xf>
    <xf numFmtId="0" fontId="17" fillId="0" borderId="0" xfId="0" applyFont="1" applyBorder="1" applyAlignment="1" applyProtection="1">
      <alignment horizontal="left" vertical="center"/>
    </xf>
    <xf numFmtId="0" fontId="18" fillId="4" borderId="7" xfId="0" applyFont="1" applyFill="1" applyBorder="1" applyAlignment="1" applyProtection="1">
      <alignment horizontal="center" vertical="center"/>
    </xf>
    <xf numFmtId="0" fontId="18" fillId="4" borderId="8" xfId="0" applyFont="1" applyFill="1" applyBorder="1" applyAlignment="1" applyProtection="1">
      <alignment horizontal="left" vertical="center"/>
    </xf>
    <xf numFmtId="0" fontId="18" fillId="4" borderId="8" xfId="0" applyFont="1" applyFill="1" applyBorder="1" applyAlignment="1" applyProtection="1">
      <alignment horizontal="right" vertical="center"/>
    </xf>
    <xf numFmtId="0" fontId="18" fillId="4" borderId="8" xfId="0" applyFont="1" applyFill="1" applyBorder="1" applyAlignment="1" applyProtection="1">
      <alignment horizontal="center" vertical="center"/>
    </xf>
    <xf numFmtId="0" fontId="23" fillId="0" borderId="0" xfId="0" applyFont="1" applyAlignment="1" applyProtection="1">
      <alignment horizontal="left" vertical="center" wrapText="1"/>
    </xf>
    <xf numFmtId="4" fontId="24" fillId="0" borderId="0" xfId="0" applyNumberFormat="1" applyFont="1" applyAlignment="1" applyProtection="1">
      <alignment vertical="center"/>
    </xf>
    <xf numFmtId="0" fontId="24" fillId="0" borderId="0" xfId="0" applyFont="1" applyAlignment="1" applyProtection="1">
      <alignment vertical="center"/>
    </xf>
    <xf numFmtId="4" fontId="20" fillId="0" borderId="0" xfId="0" applyNumberFormat="1" applyFont="1" applyAlignment="1" applyProtection="1">
      <alignment horizontal="right" vertical="center"/>
    </xf>
    <xf numFmtId="4" fontId="20" fillId="0" borderId="0" xfId="0" applyNumberFormat="1" applyFont="1" applyAlignment="1" applyProtection="1">
      <alignment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4" fillId="0" borderId="6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5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left"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35" fillId="0" borderId="1" xfId="0" applyFont="1" applyBorder="1" applyAlignment="1">
      <alignment horizontal="center" vertical="center"/>
    </xf>
    <xf numFmtId="0" fontId="35" fillId="0" borderId="1" xfId="0" applyFont="1" applyBorder="1" applyAlignment="1">
      <alignment horizontal="center" vertical="center" wrapText="1"/>
    </xf>
    <xf numFmtId="0" fontId="36" fillId="0" borderId="29" xfId="0" applyFont="1" applyBorder="1" applyAlignment="1">
      <alignment horizontal="left"/>
    </xf>
    <xf numFmtId="0" fontId="37" fillId="0" borderId="1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top"/>
    </xf>
    <xf numFmtId="0" fontId="37" fillId="0" borderId="1" xfId="0" applyFont="1" applyBorder="1" applyAlignment="1">
      <alignment horizontal="left" vertical="center" wrapText="1"/>
    </xf>
    <xf numFmtId="0" fontId="36" fillId="0" borderId="29" xfId="0" applyFont="1" applyBorder="1" applyAlignment="1">
      <alignment horizontal="left" wrapText="1"/>
    </xf>
    <xf numFmtId="49" fontId="37" fillId="0" borderId="1" xfId="0" applyNumberFormat="1" applyFont="1" applyBorder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60"/>
  <sheetViews>
    <sheetView showGridLines="0" tabSelected="1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4</v>
      </c>
      <c r="BV1" s="14" t="s">
        <v>5</v>
      </c>
    </row>
    <row r="2" spans="1:74" s="1" customFormat="1" ht="36.950000000000003" customHeight="1">
      <c r="AR2" s="337"/>
      <c r="AS2" s="337"/>
      <c r="AT2" s="337"/>
      <c r="AU2" s="337"/>
      <c r="AV2" s="337"/>
      <c r="AW2" s="337"/>
      <c r="AX2" s="337"/>
      <c r="AY2" s="337"/>
      <c r="AZ2" s="337"/>
      <c r="BA2" s="337"/>
      <c r="BB2" s="337"/>
      <c r="BC2" s="337"/>
      <c r="BD2" s="337"/>
      <c r="BE2" s="337"/>
      <c r="BS2" s="15" t="s">
        <v>6</v>
      </c>
      <c r="BT2" s="15" t="s">
        <v>7</v>
      </c>
    </row>
    <row r="3" spans="1:74" s="1" customFormat="1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pans="1:74" s="1" customFormat="1" ht="24.95" customHeight="1">
      <c r="B4" s="19"/>
      <c r="C4" s="20"/>
      <c r="D4" s="21" t="s">
        <v>9</v>
      </c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18"/>
      <c r="AS4" s="22" t="s">
        <v>10</v>
      </c>
      <c r="BE4" s="23" t="s">
        <v>11</v>
      </c>
      <c r="BS4" s="15" t="s">
        <v>12</v>
      </c>
    </row>
    <row r="5" spans="1:74" s="1" customFormat="1" ht="12" customHeight="1">
      <c r="B5" s="19"/>
      <c r="C5" s="20"/>
      <c r="D5" s="24" t="s">
        <v>13</v>
      </c>
      <c r="E5" s="20"/>
      <c r="F5" s="20"/>
      <c r="G5" s="20"/>
      <c r="H5" s="20"/>
      <c r="I5" s="20"/>
      <c r="J5" s="20"/>
      <c r="K5" s="321" t="s">
        <v>14</v>
      </c>
      <c r="L5" s="322"/>
      <c r="M5" s="322"/>
      <c r="N5" s="322"/>
      <c r="O5" s="322"/>
      <c r="P5" s="322"/>
      <c r="Q5" s="322"/>
      <c r="R5" s="322"/>
      <c r="S5" s="322"/>
      <c r="T5" s="322"/>
      <c r="U5" s="322"/>
      <c r="V5" s="322"/>
      <c r="W5" s="322"/>
      <c r="X5" s="322"/>
      <c r="Y5" s="322"/>
      <c r="Z5" s="322"/>
      <c r="AA5" s="322"/>
      <c r="AB5" s="322"/>
      <c r="AC5" s="322"/>
      <c r="AD5" s="322"/>
      <c r="AE5" s="322"/>
      <c r="AF5" s="322"/>
      <c r="AG5" s="322"/>
      <c r="AH5" s="322"/>
      <c r="AI5" s="322"/>
      <c r="AJ5" s="322"/>
      <c r="AK5" s="322"/>
      <c r="AL5" s="322"/>
      <c r="AM5" s="322"/>
      <c r="AN5" s="322"/>
      <c r="AO5" s="322"/>
      <c r="AP5" s="20"/>
      <c r="AQ5" s="20"/>
      <c r="AR5" s="18"/>
      <c r="BE5" s="318" t="s">
        <v>15</v>
      </c>
      <c r="BS5" s="15" t="s">
        <v>6</v>
      </c>
    </row>
    <row r="6" spans="1:74" s="1" customFormat="1" ht="36.950000000000003" customHeight="1">
      <c r="B6" s="19"/>
      <c r="C6" s="20"/>
      <c r="D6" s="26" t="s">
        <v>16</v>
      </c>
      <c r="E6" s="20"/>
      <c r="F6" s="20"/>
      <c r="G6" s="20"/>
      <c r="H6" s="20"/>
      <c r="I6" s="20"/>
      <c r="J6" s="20"/>
      <c r="K6" s="323" t="s">
        <v>17</v>
      </c>
      <c r="L6" s="322"/>
      <c r="M6" s="322"/>
      <c r="N6" s="322"/>
      <c r="O6" s="322"/>
      <c r="P6" s="322"/>
      <c r="Q6" s="322"/>
      <c r="R6" s="322"/>
      <c r="S6" s="322"/>
      <c r="T6" s="322"/>
      <c r="U6" s="322"/>
      <c r="V6" s="322"/>
      <c r="W6" s="322"/>
      <c r="X6" s="322"/>
      <c r="Y6" s="322"/>
      <c r="Z6" s="322"/>
      <c r="AA6" s="322"/>
      <c r="AB6" s="322"/>
      <c r="AC6" s="322"/>
      <c r="AD6" s="322"/>
      <c r="AE6" s="322"/>
      <c r="AF6" s="322"/>
      <c r="AG6" s="322"/>
      <c r="AH6" s="322"/>
      <c r="AI6" s="322"/>
      <c r="AJ6" s="322"/>
      <c r="AK6" s="322"/>
      <c r="AL6" s="322"/>
      <c r="AM6" s="322"/>
      <c r="AN6" s="322"/>
      <c r="AO6" s="322"/>
      <c r="AP6" s="20"/>
      <c r="AQ6" s="20"/>
      <c r="AR6" s="18"/>
      <c r="BE6" s="319"/>
      <c r="BS6" s="15" t="s">
        <v>6</v>
      </c>
    </row>
    <row r="7" spans="1:74" s="1" customFormat="1" ht="12" customHeight="1">
      <c r="B7" s="19"/>
      <c r="C7" s="20"/>
      <c r="D7" s="27" t="s">
        <v>18</v>
      </c>
      <c r="E7" s="20"/>
      <c r="F7" s="20"/>
      <c r="G7" s="20"/>
      <c r="H7" s="20"/>
      <c r="I7" s="20"/>
      <c r="J7" s="20"/>
      <c r="K7" s="25" t="s">
        <v>19</v>
      </c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27" t="s">
        <v>20</v>
      </c>
      <c r="AL7" s="20"/>
      <c r="AM7" s="20"/>
      <c r="AN7" s="25" t="s">
        <v>21</v>
      </c>
      <c r="AO7" s="20"/>
      <c r="AP7" s="20"/>
      <c r="AQ7" s="20"/>
      <c r="AR7" s="18"/>
      <c r="BE7" s="319"/>
      <c r="BS7" s="15" t="s">
        <v>6</v>
      </c>
    </row>
    <row r="8" spans="1:74" s="1" customFormat="1" ht="12" customHeight="1">
      <c r="B8" s="19"/>
      <c r="C8" s="20"/>
      <c r="D8" s="27" t="s">
        <v>22</v>
      </c>
      <c r="E8" s="20"/>
      <c r="F8" s="20"/>
      <c r="G8" s="20"/>
      <c r="H8" s="20"/>
      <c r="I8" s="20"/>
      <c r="J8" s="20"/>
      <c r="K8" s="25" t="s">
        <v>23</v>
      </c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27" t="s">
        <v>24</v>
      </c>
      <c r="AL8" s="20"/>
      <c r="AM8" s="20"/>
      <c r="AN8" s="28" t="s">
        <v>25</v>
      </c>
      <c r="AO8" s="20"/>
      <c r="AP8" s="20"/>
      <c r="AQ8" s="20"/>
      <c r="AR8" s="18"/>
      <c r="BE8" s="319"/>
      <c r="BS8" s="15" t="s">
        <v>6</v>
      </c>
    </row>
    <row r="9" spans="1:74" s="1" customFormat="1" ht="14.45" customHeight="1">
      <c r="B9" s="19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18"/>
      <c r="BE9" s="319"/>
      <c r="BS9" s="15" t="s">
        <v>6</v>
      </c>
    </row>
    <row r="10" spans="1:74" s="1" customFormat="1" ht="12" customHeight="1">
      <c r="B10" s="19"/>
      <c r="C10" s="20"/>
      <c r="D10" s="27" t="s">
        <v>26</v>
      </c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27" t="s">
        <v>27</v>
      </c>
      <c r="AL10" s="20"/>
      <c r="AM10" s="20"/>
      <c r="AN10" s="25" t="s">
        <v>19</v>
      </c>
      <c r="AO10" s="20"/>
      <c r="AP10" s="20"/>
      <c r="AQ10" s="20"/>
      <c r="AR10" s="18"/>
      <c r="BE10" s="319"/>
      <c r="BS10" s="15" t="s">
        <v>6</v>
      </c>
    </row>
    <row r="11" spans="1:74" s="1" customFormat="1" ht="18.399999999999999" customHeight="1">
      <c r="B11" s="19"/>
      <c r="C11" s="20"/>
      <c r="D11" s="20"/>
      <c r="E11" s="25" t="s">
        <v>28</v>
      </c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27" t="s">
        <v>29</v>
      </c>
      <c r="AL11" s="20"/>
      <c r="AM11" s="20"/>
      <c r="AN11" s="25" t="s">
        <v>19</v>
      </c>
      <c r="AO11" s="20"/>
      <c r="AP11" s="20"/>
      <c r="AQ11" s="20"/>
      <c r="AR11" s="18"/>
      <c r="BE11" s="319"/>
      <c r="BS11" s="15" t="s">
        <v>6</v>
      </c>
    </row>
    <row r="12" spans="1:74" s="1" customFormat="1" ht="6.95" customHeight="1">
      <c r="B12" s="19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18"/>
      <c r="BE12" s="319"/>
      <c r="BS12" s="15" t="s">
        <v>6</v>
      </c>
    </row>
    <row r="13" spans="1:74" s="1" customFormat="1" ht="12" customHeight="1">
      <c r="B13" s="19"/>
      <c r="C13" s="20"/>
      <c r="D13" s="27" t="s">
        <v>30</v>
      </c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27" t="s">
        <v>27</v>
      </c>
      <c r="AL13" s="20"/>
      <c r="AM13" s="20"/>
      <c r="AN13" s="29" t="s">
        <v>31</v>
      </c>
      <c r="AO13" s="20"/>
      <c r="AP13" s="20"/>
      <c r="AQ13" s="20"/>
      <c r="AR13" s="18"/>
      <c r="BE13" s="319"/>
      <c r="BS13" s="15" t="s">
        <v>6</v>
      </c>
    </row>
    <row r="14" spans="1:74" ht="12.75">
      <c r="B14" s="19"/>
      <c r="C14" s="20"/>
      <c r="D14" s="20"/>
      <c r="E14" s="324" t="s">
        <v>31</v>
      </c>
      <c r="F14" s="325"/>
      <c r="G14" s="325"/>
      <c r="H14" s="325"/>
      <c r="I14" s="325"/>
      <c r="J14" s="325"/>
      <c r="K14" s="325"/>
      <c r="L14" s="325"/>
      <c r="M14" s="325"/>
      <c r="N14" s="325"/>
      <c r="O14" s="325"/>
      <c r="P14" s="325"/>
      <c r="Q14" s="325"/>
      <c r="R14" s="325"/>
      <c r="S14" s="325"/>
      <c r="T14" s="325"/>
      <c r="U14" s="325"/>
      <c r="V14" s="325"/>
      <c r="W14" s="325"/>
      <c r="X14" s="325"/>
      <c r="Y14" s="325"/>
      <c r="Z14" s="325"/>
      <c r="AA14" s="325"/>
      <c r="AB14" s="325"/>
      <c r="AC14" s="325"/>
      <c r="AD14" s="325"/>
      <c r="AE14" s="325"/>
      <c r="AF14" s="325"/>
      <c r="AG14" s="325"/>
      <c r="AH14" s="325"/>
      <c r="AI14" s="325"/>
      <c r="AJ14" s="325"/>
      <c r="AK14" s="27" t="s">
        <v>29</v>
      </c>
      <c r="AL14" s="20"/>
      <c r="AM14" s="20"/>
      <c r="AN14" s="29" t="s">
        <v>31</v>
      </c>
      <c r="AO14" s="20"/>
      <c r="AP14" s="20"/>
      <c r="AQ14" s="20"/>
      <c r="AR14" s="18"/>
      <c r="BE14" s="319"/>
      <c r="BS14" s="15" t="s">
        <v>6</v>
      </c>
    </row>
    <row r="15" spans="1:74" s="1" customFormat="1" ht="6.95" customHeight="1">
      <c r="B15" s="19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18"/>
      <c r="BE15" s="319"/>
      <c r="BS15" s="15" t="s">
        <v>4</v>
      </c>
    </row>
    <row r="16" spans="1:74" s="1" customFormat="1" ht="12" customHeight="1">
      <c r="B16" s="19"/>
      <c r="C16" s="20"/>
      <c r="D16" s="27" t="s">
        <v>32</v>
      </c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27" t="s">
        <v>27</v>
      </c>
      <c r="AL16" s="20"/>
      <c r="AM16" s="20"/>
      <c r="AN16" s="25" t="s">
        <v>19</v>
      </c>
      <c r="AO16" s="20"/>
      <c r="AP16" s="20"/>
      <c r="AQ16" s="20"/>
      <c r="AR16" s="18"/>
      <c r="BE16" s="319"/>
      <c r="BS16" s="15" t="s">
        <v>4</v>
      </c>
    </row>
    <row r="17" spans="1:71" s="1" customFormat="1" ht="18.399999999999999" customHeight="1">
      <c r="B17" s="19"/>
      <c r="C17" s="20"/>
      <c r="D17" s="20"/>
      <c r="E17" s="25" t="s">
        <v>33</v>
      </c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27" t="s">
        <v>29</v>
      </c>
      <c r="AL17" s="20"/>
      <c r="AM17" s="20"/>
      <c r="AN17" s="25" t="s">
        <v>19</v>
      </c>
      <c r="AO17" s="20"/>
      <c r="AP17" s="20"/>
      <c r="AQ17" s="20"/>
      <c r="AR17" s="18"/>
      <c r="BE17" s="319"/>
      <c r="BS17" s="15" t="s">
        <v>34</v>
      </c>
    </row>
    <row r="18" spans="1:71" s="1" customFormat="1" ht="6.95" customHeight="1">
      <c r="B18" s="19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18"/>
      <c r="BE18" s="319"/>
      <c r="BS18" s="15" t="s">
        <v>6</v>
      </c>
    </row>
    <row r="19" spans="1:71" s="1" customFormat="1" ht="12" customHeight="1">
      <c r="B19" s="19"/>
      <c r="C19" s="20"/>
      <c r="D19" s="27" t="s">
        <v>35</v>
      </c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27" t="s">
        <v>27</v>
      </c>
      <c r="AL19" s="20"/>
      <c r="AM19" s="20"/>
      <c r="AN19" s="25" t="s">
        <v>19</v>
      </c>
      <c r="AO19" s="20"/>
      <c r="AP19" s="20"/>
      <c r="AQ19" s="20"/>
      <c r="AR19" s="18"/>
      <c r="BE19" s="319"/>
      <c r="BS19" s="15" t="s">
        <v>6</v>
      </c>
    </row>
    <row r="20" spans="1:71" s="1" customFormat="1" ht="18.399999999999999" customHeight="1">
      <c r="B20" s="19"/>
      <c r="C20" s="20"/>
      <c r="D20" s="20"/>
      <c r="E20" s="25" t="s">
        <v>36</v>
      </c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27" t="s">
        <v>29</v>
      </c>
      <c r="AL20" s="20"/>
      <c r="AM20" s="20"/>
      <c r="AN20" s="25" t="s">
        <v>19</v>
      </c>
      <c r="AO20" s="20"/>
      <c r="AP20" s="20"/>
      <c r="AQ20" s="20"/>
      <c r="AR20" s="18"/>
      <c r="BE20" s="319"/>
      <c r="BS20" s="15" t="s">
        <v>4</v>
      </c>
    </row>
    <row r="21" spans="1:71" s="1" customFormat="1" ht="6.95" customHeight="1">
      <c r="B21" s="19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18"/>
      <c r="BE21" s="319"/>
    </row>
    <row r="22" spans="1:71" s="1" customFormat="1" ht="12" customHeight="1">
      <c r="B22" s="19"/>
      <c r="C22" s="20"/>
      <c r="D22" s="27" t="s">
        <v>37</v>
      </c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18"/>
      <c r="BE22" s="319"/>
    </row>
    <row r="23" spans="1:71" s="1" customFormat="1" ht="47.25" customHeight="1">
      <c r="B23" s="19"/>
      <c r="C23" s="20"/>
      <c r="D23" s="20"/>
      <c r="E23" s="326" t="s">
        <v>38</v>
      </c>
      <c r="F23" s="326"/>
      <c r="G23" s="326"/>
      <c r="H23" s="326"/>
      <c r="I23" s="326"/>
      <c r="J23" s="326"/>
      <c r="K23" s="326"/>
      <c r="L23" s="326"/>
      <c r="M23" s="326"/>
      <c r="N23" s="326"/>
      <c r="O23" s="326"/>
      <c r="P23" s="326"/>
      <c r="Q23" s="326"/>
      <c r="R23" s="326"/>
      <c r="S23" s="326"/>
      <c r="T23" s="326"/>
      <c r="U23" s="326"/>
      <c r="V23" s="326"/>
      <c r="W23" s="326"/>
      <c r="X23" s="326"/>
      <c r="Y23" s="326"/>
      <c r="Z23" s="326"/>
      <c r="AA23" s="326"/>
      <c r="AB23" s="326"/>
      <c r="AC23" s="326"/>
      <c r="AD23" s="326"/>
      <c r="AE23" s="326"/>
      <c r="AF23" s="326"/>
      <c r="AG23" s="326"/>
      <c r="AH23" s="326"/>
      <c r="AI23" s="326"/>
      <c r="AJ23" s="326"/>
      <c r="AK23" s="326"/>
      <c r="AL23" s="326"/>
      <c r="AM23" s="326"/>
      <c r="AN23" s="326"/>
      <c r="AO23" s="20"/>
      <c r="AP23" s="20"/>
      <c r="AQ23" s="20"/>
      <c r="AR23" s="18"/>
      <c r="BE23" s="319"/>
    </row>
    <row r="24" spans="1:71" s="1" customFormat="1" ht="6.95" customHeight="1">
      <c r="B24" s="19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18"/>
      <c r="BE24" s="319"/>
    </row>
    <row r="25" spans="1:71" s="1" customFormat="1" ht="6.95" customHeight="1">
      <c r="B25" s="19"/>
      <c r="C25" s="20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P25" s="20"/>
      <c r="AQ25" s="20"/>
      <c r="AR25" s="18"/>
      <c r="BE25" s="319"/>
    </row>
    <row r="26" spans="1:71" s="2" customFormat="1" ht="25.9" customHeight="1">
      <c r="A26" s="32"/>
      <c r="B26" s="33"/>
      <c r="C26" s="34"/>
      <c r="D26" s="35" t="s">
        <v>39</v>
      </c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327">
        <f>ROUND(AG54,2)</f>
        <v>0</v>
      </c>
      <c r="AL26" s="328"/>
      <c r="AM26" s="328"/>
      <c r="AN26" s="328"/>
      <c r="AO26" s="328"/>
      <c r="AP26" s="34"/>
      <c r="AQ26" s="34"/>
      <c r="AR26" s="37"/>
      <c r="BE26" s="319"/>
    </row>
    <row r="27" spans="1:71" s="2" customFormat="1" ht="6.95" customHeight="1">
      <c r="A27" s="32"/>
      <c r="B27" s="33"/>
      <c r="C27" s="34"/>
      <c r="D27" s="34"/>
      <c r="E27" s="34"/>
      <c r="F27" s="34"/>
      <c r="G27" s="34"/>
      <c r="H27" s="34"/>
      <c r="I27" s="34"/>
      <c r="J27" s="34"/>
      <c r="K27" s="34"/>
      <c r="L27" s="34"/>
      <c r="M27" s="34"/>
      <c r="N27" s="34"/>
      <c r="O27" s="34"/>
      <c r="P27" s="34"/>
      <c r="Q27" s="34"/>
      <c r="R27" s="34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  <c r="AF27" s="34"/>
      <c r="AG27" s="34"/>
      <c r="AH27" s="34"/>
      <c r="AI27" s="34"/>
      <c r="AJ27" s="34"/>
      <c r="AK27" s="34"/>
      <c r="AL27" s="34"/>
      <c r="AM27" s="34"/>
      <c r="AN27" s="34"/>
      <c r="AO27" s="34"/>
      <c r="AP27" s="34"/>
      <c r="AQ27" s="34"/>
      <c r="AR27" s="37"/>
      <c r="BE27" s="319"/>
    </row>
    <row r="28" spans="1:71" s="2" customFormat="1" ht="12.75">
      <c r="A28" s="32"/>
      <c r="B28" s="33"/>
      <c r="C28" s="34"/>
      <c r="D28" s="34"/>
      <c r="E28" s="34"/>
      <c r="F28" s="34"/>
      <c r="G28" s="34"/>
      <c r="H28" s="34"/>
      <c r="I28" s="34"/>
      <c r="J28" s="34"/>
      <c r="K28" s="34"/>
      <c r="L28" s="329" t="s">
        <v>40</v>
      </c>
      <c r="M28" s="329"/>
      <c r="N28" s="329"/>
      <c r="O28" s="329"/>
      <c r="P28" s="329"/>
      <c r="Q28" s="34"/>
      <c r="R28" s="34"/>
      <c r="S28" s="34"/>
      <c r="T28" s="34"/>
      <c r="U28" s="34"/>
      <c r="V28" s="34"/>
      <c r="W28" s="329" t="s">
        <v>41</v>
      </c>
      <c r="X28" s="329"/>
      <c r="Y28" s="329"/>
      <c r="Z28" s="329"/>
      <c r="AA28" s="329"/>
      <c r="AB28" s="329"/>
      <c r="AC28" s="329"/>
      <c r="AD28" s="329"/>
      <c r="AE28" s="329"/>
      <c r="AF28" s="34"/>
      <c r="AG28" s="34"/>
      <c r="AH28" s="34"/>
      <c r="AI28" s="34"/>
      <c r="AJ28" s="34"/>
      <c r="AK28" s="329" t="s">
        <v>42</v>
      </c>
      <c r="AL28" s="329"/>
      <c r="AM28" s="329"/>
      <c r="AN28" s="329"/>
      <c r="AO28" s="329"/>
      <c r="AP28" s="34"/>
      <c r="AQ28" s="34"/>
      <c r="AR28" s="37"/>
      <c r="BE28" s="319"/>
    </row>
    <row r="29" spans="1:71" s="3" customFormat="1" ht="14.45" customHeight="1">
      <c r="B29" s="38"/>
      <c r="C29" s="39"/>
      <c r="D29" s="27" t="s">
        <v>43</v>
      </c>
      <c r="E29" s="39"/>
      <c r="F29" s="27" t="s">
        <v>44</v>
      </c>
      <c r="G29" s="39"/>
      <c r="H29" s="39"/>
      <c r="I29" s="39"/>
      <c r="J29" s="39"/>
      <c r="K29" s="39"/>
      <c r="L29" s="332">
        <v>0.21</v>
      </c>
      <c r="M29" s="331"/>
      <c r="N29" s="331"/>
      <c r="O29" s="331"/>
      <c r="P29" s="331"/>
      <c r="Q29" s="39"/>
      <c r="R29" s="39"/>
      <c r="S29" s="39"/>
      <c r="T29" s="39"/>
      <c r="U29" s="39"/>
      <c r="V29" s="39"/>
      <c r="W29" s="330">
        <f>ROUND(AZ54, 2)</f>
        <v>0</v>
      </c>
      <c r="X29" s="331"/>
      <c r="Y29" s="331"/>
      <c r="Z29" s="331"/>
      <c r="AA29" s="331"/>
      <c r="AB29" s="331"/>
      <c r="AC29" s="331"/>
      <c r="AD29" s="331"/>
      <c r="AE29" s="331"/>
      <c r="AF29" s="39"/>
      <c r="AG29" s="39"/>
      <c r="AH29" s="39"/>
      <c r="AI29" s="39"/>
      <c r="AJ29" s="39"/>
      <c r="AK29" s="330">
        <f>ROUND(AV54, 2)</f>
        <v>0</v>
      </c>
      <c r="AL29" s="331"/>
      <c r="AM29" s="331"/>
      <c r="AN29" s="331"/>
      <c r="AO29" s="331"/>
      <c r="AP29" s="39"/>
      <c r="AQ29" s="39"/>
      <c r="AR29" s="40"/>
      <c r="BE29" s="320"/>
    </row>
    <row r="30" spans="1:71" s="3" customFormat="1" ht="14.45" customHeight="1">
      <c r="B30" s="38"/>
      <c r="C30" s="39"/>
      <c r="D30" s="39"/>
      <c r="E30" s="39"/>
      <c r="F30" s="27" t="s">
        <v>45</v>
      </c>
      <c r="G30" s="39"/>
      <c r="H30" s="39"/>
      <c r="I30" s="39"/>
      <c r="J30" s="39"/>
      <c r="K30" s="39"/>
      <c r="L30" s="332">
        <v>0.15</v>
      </c>
      <c r="M30" s="331"/>
      <c r="N30" s="331"/>
      <c r="O30" s="331"/>
      <c r="P30" s="331"/>
      <c r="Q30" s="39"/>
      <c r="R30" s="39"/>
      <c r="S30" s="39"/>
      <c r="T30" s="39"/>
      <c r="U30" s="39"/>
      <c r="V30" s="39"/>
      <c r="W30" s="330">
        <f>ROUND(BA54, 2)</f>
        <v>0</v>
      </c>
      <c r="X30" s="331"/>
      <c r="Y30" s="331"/>
      <c r="Z30" s="331"/>
      <c r="AA30" s="331"/>
      <c r="AB30" s="331"/>
      <c r="AC30" s="331"/>
      <c r="AD30" s="331"/>
      <c r="AE30" s="331"/>
      <c r="AF30" s="39"/>
      <c r="AG30" s="39"/>
      <c r="AH30" s="39"/>
      <c r="AI30" s="39"/>
      <c r="AJ30" s="39"/>
      <c r="AK30" s="330">
        <f>ROUND(AW54, 2)</f>
        <v>0</v>
      </c>
      <c r="AL30" s="331"/>
      <c r="AM30" s="331"/>
      <c r="AN30" s="331"/>
      <c r="AO30" s="331"/>
      <c r="AP30" s="39"/>
      <c r="AQ30" s="39"/>
      <c r="AR30" s="40"/>
      <c r="BE30" s="320"/>
    </row>
    <row r="31" spans="1:71" s="3" customFormat="1" ht="14.45" hidden="1" customHeight="1">
      <c r="B31" s="38"/>
      <c r="C31" s="39"/>
      <c r="D31" s="39"/>
      <c r="E31" s="39"/>
      <c r="F31" s="27" t="s">
        <v>46</v>
      </c>
      <c r="G31" s="39"/>
      <c r="H31" s="39"/>
      <c r="I31" s="39"/>
      <c r="J31" s="39"/>
      <c r="K31" s="39"/>
      <c r="L31" s="332">
        <v>0.21</v>
      </c>
      <c r="M31" s="331"/>
      <c r="N31" s="331"/>
      <c r="O31" s="331"/>
      <c r="P31" s="331"/>
      <c r="Q31" s="39"/>
      <c r="R31" s="39"/>
      <c r="S31" s="39"/>
      <c r="T31" s="39"/>
      <c r="U31" s="39"/>
      <c r="V31" s="39"/>
      <c r="W31" s="330">
        <f>ROUND(BB54, 2)</f>
        <v>0</v>
      </c>
      <c r="X31" s="331"/>
      <c r="Y31" s="331"/>
      <c r="Z31" s="331"/>
      <c r="AA31" s="331"/>
      <c r="AB31" s="331"/>
      <c r="AC31" s="331"/>
      <c r="AD31" s="331"/>
      <c r="AE31" s="331"/>
      <c r="AF31" s="39"/>
      <c r="AG31" s="39"/>
      <c r="AH31" s="39"/>
      <c r="AI31" s="39"/>
      <c r="AJ31" s="39"/>
      <c r="AK31" s="330">
        <v>0</v>
      </c>
      <c r="AL31" s="331"/>
      <c r="AM31" s="331"/>
      <c r="AN31" s="331"/>
      <c r="AO31" s="331"/>
      <c r="AP31" s="39"/>
      <c r="AQ31" s="39"/>
      <c r="AR31" s="40"/>
      <c r="BE31" s="320"/>
    </row>
    <row r="32" spans="1:71" s="3" customFormat="1" ht="14.45" hidden="1" customHeight="1">
      <c r="B32" s="38"/>
      <c r="C32" s="39"/>
      <c r="D32" s="39"/>
      <c r="E32" s="39"/>
      <c r="F32" s="27" t="s">
        <v>47</v>
      </c>
      <c r="G32" s="39"/>
      <c r="H32" s="39"/>
      <c r="I32" s="39"/>
      <c r="J32" s="39"/>
      <c r="K32" s="39"/>
      <c r="L32" s="332">
        <v>0.15</v>
      </c>
      <c r="M32" s="331"/>
      <c r="N32" s="331"/>
      <c r="O32" s="331"/>
      <c r="P32" s="331"/>
      <c r="Q32" s="39"/>
      <c r="R32" s="39"/>
      <c r="S32" s="39"/>
      <c r="T32" s="39"/>
      <c r="U32" s="39"/>
      <c r="V32" s="39"/>
      <c r="W32" s="330">
        <f>ROUND(BC54, 2)</f>
        <v>0</v>
      </c>
      <c r="X32" s="331"/>
      <c r="Y32" s="331"/>
      <c r="Z32" s="331"/>
      <c r="AA32" s="331"/>
      <c r="AB32" s="331"/>
      <c r="AC32" s="331"/>
      <c r="AD32" s="331"/>
      <c r="AE32" s="331"/>
      <c r="AF32" s="39"/>
      <c r="AG32" s="39"/>
      <c r="AH32" s="39"/>
      <c r="AI32" s="39"/>
      <c r="AJ32" s="39"/>
      <c r="AK32" s="330">
        <v>0</v>
      </c>
      <c r="AL32" s="331"/>
      <c r="AM32" s="331"/>
      <c r="AN32" s="331"/>
      <c r="AO32" s="331"/>
      <c r="AP32" s="39"/>
      <c r="AQ32" s="39"/>
      <c r="AR32" s="40"/>
      <c r="BE32" s="320"/>
    </row>
    <row r="33" spans="1:57" s="3" customFormat="1" ht="14.45" hidden="1" customHeight="1">
      <c r="B33" s="38"/>
      <c r="C33" s="39"/>
      <c r="D33" s="39"/>
      <c r="E33" s="39"/>
      <c r="F33" s="27" t="s">
        <v>48</v>
      </c>
      <c r="G33" s="39"/>
      <c r="H33" s="39"/>
      <c r="I33" s="39"/>
      <c r="J33" s="39"/>
      <c r="K33" s="39"/>
      <c r="L33" s="332">
        <v>0</v>
      </c>
      <c r="M33" s="331"/>
      <c r="N33" s="331"/>
      <c r="O33" s="331"/>
      <c r="P33" s="331"/>
      <c r="Q33" s="39"/>
      <c r="R33" s="39"/>
      <c r="S33" s="39"/>
      <c r="T33" s="39"/>
      <c r="U33" s="39"/>
      <c r="V33" s="39"/>
      <c r="W33" s="330">
        <f>ROUND(BD54, 2)</f>
        <v>0</v>
      </c>
      <c r="X33" s="331"/>
      <c r="Y33" s="331"/>
      <c r="Z33" s="331"/>
      <c r="AA33" s="331"/>
      <c r="AB33" s="331"/>
      <c r="AC33" s="331"/>
      <c r="AD33" s="331"/>
      <c r="AE33" s="331"/>
      <c r="AF33" s="39"/>
      <c r="AG33" s="39"/>
      <c r="AH33" s="39"/>
      <c r="AI33" s="39"/>
      <c r="AJ33" s="39"/>
      <c r="AK33" s="330">
        <v>0</v>
      </c>
      <c r="AL33" s="331"/>
      <c r="AM33" s="331"/>
      <c r="AN33" s="331"/>
      <c r="AO33" s="331"/>
      <c r="AP33" s="39"/>
      <c r="AQ33" s="39"/>
      <c r="AR33" s="40"/>
    </row>
    <row r="34" spans="1:57" s="2" customFormat="1" ht="6.95" customHeight="1">
      <c r="A34" s="32"/>
      <c r="B34" s="33"/>
      <c r="C34" s="34"/>
      <c r="D34" s="34"/>
      <c r="E34" s="34"/>
      <c r="F34" s="34"/>
      <c r="G34" s="34"/>
      <c r="H34" s="34"/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  <c r="AF34" s="34"/>
      <c r="AG34" s="34"/>
      <c r="AH34" s="34"/>
      <c r="AI34" s="34"/>
      <c r="AJ34" s="34"/>
      <c r="AK34" s="34"/>
      <c r="AL34" s="34"/>
      <c r="AM34" s="34"/>
      <c r="AN34" s="34"/>
      <c r="AO34" s="34"/>
      <c r="AP34" s="34"/>
      <c r="AQ34" s="34"/>
      <c r="AR34" s="37"/>
      <c r="BE34" s="32"/>
    </row>
    <row r="35" spans="1:57" s="2" customFormat="1" ht="25.9" customHeight="1">
      <c r="A35" s="32"/>
      <c r="B35" s="33"/>
      <c r="C35" s="41"/>
      <c r="D35" s="42" t="s">
        <v>49</v>
      </c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4" t="s">
        <v>50</v>
      </c>
      <c r="U35" s="43"/>
      <c r="V35" s="43"/>
      <c r="W35" s="43"/>
      <c r="X35" s="336" t="s">
        <v>51</v>
      </c>
      <c r="Y35" s="334"/>
      <c r="Z35" s="334"/>
      <c r="AA35" s="334"/>
      <c r="AB35" s="334"/>
      <c r="AC35" s="43"/>
      <c r="AD35" s="43"/>
      <c r="AE35" s="43"/>
      <c r="AF35" s="43"/>
      <c r="AG35" s="43"/>
      <c r="AH35" s="43"/>
      <c r="AI35" s="43"/>
      <c r="AJ35" s="43"/>
      <c r="AK35" s="333">
        <f>SUM(AK26:AK33)</f>
        <v>0</v>
      </c>
      <c r="AL35" s="334"/>
      <c r="AM35" s="334"/>
      <c r="AN35" s="334"/>
      <c r="AO35" s="335"/>
      <c r="AP35" s="41"/>
      <c r="AQ35" s="41"/>
      <c r="AR35" s="37"/>
      <c r="BE35" s="32"/>
    </row>
    <row r="36" spans="1:57" s="2" customFormat="1" ht="6.95" customHeight="1">
      <c r="A36" s="32"/>
      <c r="B36" s="33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  <c r="AF36" s="34"/>
      <c r="AG36" s="34"/>
      <c r="AH36" s="34"/>
      <c r="AI36" s="34"/>
      <c r="AJ36" s="34"/>
      <c r="AK36" s="34"/>
      <c r="AL36" s="34"/>
      <c r="AM36" s="34"/>
      <c r="AN36" s="34"/>
      <c r="AO36" s="34"/>
      <c r="AP36" s="34"/>
      <c r="AQ36" s="34"/>
      <c r="AR36" s="37"/>
      <c r="BE36" s="32"/>
    </row>
    <row r="37" spans="1:57" s="2" customFormat="1" ht="6.95" customHeight="1">
      <c r="A37" s="32"/>
      <c r="B37" s="45"/>
      <c r="C37" s="46"/>
      <c r="D37" s="46"/>
      <c r="E37" s="46"/>
      <c r="F37" s="46"/>
      <c r="G37" s="46"/>
      <c r="H37" s="46"/>
      <c r="I37" s="46"/>
      <c r="J37" s="46"/>
      <c r="K37" s="46"/>
      <c r="L37" s="46"/>
      <c r="M37" s="46"/>
      <c r="N37" s="46"/>
      <c r="O37" s="46"/>
      <c r="P37" s="46"/>
      <c r="Q37" s="46"/>
      <c r="R37" s="46"/>
      <c r="S37" s="46"/>
      <c r="T37" s="46"/>
      <c r="U37" s="46"/>
      <c r="V37" s="46"/>
      <c r="W37" s="46"/>
      <c r="X37" s="46"/>
      <c r="Y37" s="46"/>
      <c r="Z37" s="46"/>
      <c r="AA37" s="46"/>
      <c r="AB37" s="46"/>
      <c r="AC37" s="46"/>
      <c r="AD37" s="46"/>
      <c r="AE37" s="46"/>
      <c r="AF37" s="46"/>
      <c r="AG37" s="46"/>
      <c r="AH37" s="46"/>
      <c r="AI37" s="46"/>
      <c r="AJ37" s="46"/>
      <c r="AK37" s="46"/>
      <c r="AL37" s="46"/>
      <c r="AM37" s="46"/>
      <c r="AN37" s="46"/>
      <c r="AO37" s="46"/>
      <c r="AP37" s="46"/>
      <c r="AQ37" s="46"/>
      <c r="AR37" s="37"/>
      <c r="BE37" s="32"/>
    </row>
    <row r="41" spans="1:57" s="2" customFormat="1" ht="6.95" customHeight="1">
      <c r="A41" s="32"/>
      <c r="B41" s="47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37"/>
      <c r="BE41" s="32"/>
    </row>
    <row r="42" spans="1:57" s="2" customFormat="1" ht="24.95" customHeight="1">
      <c r="A42" s="32"/>
      <c r="B42" s="33"/>
      <c r="C42" s="21" t="s">
        <v>52</v>
      </c>
      <c r="D42" s="34"/>
      <c r="E42" s="34"/>
      <c r="F42" s="34"/>
      <c r="G42" s="34"/>
      <c r="H42" s="34"/>
      <c r="I42" s="34"/>
      <c r="J42" s="34"/>
      <c r="K42" s="34"/>
      <c r="L42" s="34"/>
      <c r="M42" s="34"/>
      <c r="N42" s="34"/>
      <c r="O42" s="34"/>
      <c r="P42" s="34"/>
      <c r="Q42" s="34"/>
      <c r="R42" s="34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  <c r="AF42" s="34"/>
      <c r="AG42" s="34"/>
      <c r="AH42" s="34"/>
      <c r="AI42" s="34"/>
      <c r="AJ42" s="34"/>
      <c r="AK42" s="34"/>
      <c r="AL42" s="34"/>
      <c r="AM42" s="34"/>
      <c r="AN42" s="34"/>
      <c r="AO42" s="34"/>
      <c r="AP42" s="34"/>
      <c r="AQ42" s="34"/>
      <c r="AR42" s="37"/>
      <c r="BE42" s="32"/>
    </row>
    <row r="43" spans="1:57" s="2" customFormat="1" ht="6.95" customHeight="1">
      <c r="A43" s="32"/>
      <c r="B43" s="33"/>
      <c r="C43" s="34"/>
      <c r="D43" s="34"/>
      <c r="E43" s="34"/>
      <c r="F43" s="34"/>
      <c r="G43" s="34"/>
      <c r="H43" s="34"/>
      <c r="I43" s="34"/>
      <c r="J43" s="34"/>
      <c r="K43" s="34"/>
      <c r="L43" s="34"/>
      <c r="M43" s="34"/>
      <c r="N43" s="34"/>
      <c r="O43" s="34"/>
      <c r="P43" s="34"/>
      <c r="Q43" s="34"/>
      <c r="R43" s="34"/>
      <c r="S43" s="34"/>
      <c r="T43" s="34"/>
      <c r="U43" s="34"/>
      <c r="V43" s="34"/>
      <c r="W43" s="34"/>
      <c r="X43" s="34"/>
      <c r="Y43" s="34"/>
      <c r="Z43" s="34"/>
      <c r="AA43" s="34"/>
      <c r="AB43" s="34"/>
      <c r="AC43" s="34"/>
      <c r="AD43" s="34"/>
      <c r="AE43" s="34"/>
      <c r="AF43" s="34"/>
      <c r="AG43" s="34"/>
      <c r="AH43" s="34"/>
      <c r="AI43" s="34"/>
      <c r="AJ43" s="34"/>
      <c r="AK43" s="34"/>
      <c r="AL43" s="34"/>
      <c r="AM43" s="34"/>
      <c r="AN43" s="34"/>
      <c r="AO43" s="34"/>
      <c r="AP43" s="34"/>
      <c r="AQ43" s="34"/>
      <c r="AR43" s="37"/>
      <c r="BE43" s="32"/>
    </row>
    <row r="44" spans="1:57" s="4" customFormat="1" ht="12" customHeight="1">
      <c r="B44" s="49"/>
      <c r="C44" s="27" t="s">
        <v>13</v>
      </c>
      <c r="D44" s="50"/>
      <c r="E44" s="50"/>
      <c r="F44" s="50"/>
      <c r="G44" s="50"/>
      <c r="H44" s="50"/>
      <c r="I44" s="50"/>
      <c r="J44" s="50"/>
      <c r="K44" s="50"/>
      <c r="L44" s="50" t="str">
        <f>K5</f>
        <v>2020_57</v>
      </c>
      <c r="M44" s="50"/>
      <c r="N44" s="50"/>
      <c r="O44" s="50"/>
      <c r="P44" s="50"/>
      <c r="Q44" s="50"/>
      <c r="R44" s="50"/>
      <c r="S44" s="50"/>
      <c r="T44" s="50"/>
      <c r="U44" s="50"/>
      <c r="V44" s="50"/>
      <c r="W44" s="50"/>
      <c r="X44" s="50"/>
      <c r="Y44" s="50"/>
      <c r="Z44" s="50"/>
      <c r="AA44" s="50"/>
      <c r="AB44" s="50"/>
      <c r="AC44" s="50"/>
      <c r="AD44" s="50"/>
      <c r="AE44" s="50"/>
      <c r="AF44" s="50"/>
      <c r="AG44" s="50"/>
      <c r="AH44" s="50"/>
      <c r="AI44" s="50"/>
      <c r="AJ44" s="50"/>
      <c r="AK44" s="50"/>
      <c r="AL44" s="50"/>
      <c r="AM44" s="50"/>
      <c r="AN44" s="50"/>
      <c r="AO44" s="50"/>
      <c r="AP44" s="50"/>
      <c r="AQ44" s="50"/>
      <c r="AR44" s="51"/>
    </row>
    <row r="45" spans="1:57" s="5" customFormat="1" ht="36.950000000000003" customHeight="1">
      <c r="B45" s="52"/>
      <c r="C45" s="53" t="s">
        <v>16</v>
      </c>
      <c r="D45" s="54"/>
      <c r="E45" s="54"/>
      <c r="F45" s="54"/>
      <c r="G45" s="54"/>
      <c r="H45" s="54"/>
      <c r="I45" s="54"/>
      <c r="J45" s="54"/>
      <c r="K45" s="54"/>
      <c r="L45" s="298" t="str">
        <f>K6</f>
        <v>Oprava PZS v km 16,727 a 17,104 na trati Praha - Turnov</v>
      </c>
      <c r="M45" s="299"/>
      <c r="N45" s="299"/>
      <c r="O45" s="299"/>
      <c r="P45" s="299"/>
      <c r="Q45" s="299"/>
      <c r="R45" s="299"/>
      <c r="S45" s="299"/>
      <c r="T45" s="299"/>
      <c r="U45" s="299"/>
      <c r="V45" s="299"/>
      <c r="W45" s="299"/>
      <c r="X45" s="299"/>
      <c r="Y45" s="299"/>
      <c r="Z45" s="299"/>
      <c r="AA45" s="299"/>
      <c r="AB45" s="299"/>
      <c r="AC45" s="299"/>
      <c r="AD45" s="299"/>
      <c r="AE45" s="299"/>
      <c r="AF45" s="299"/>
      <c r="AG45" s="299"/>
      <c r="AH45" s="299"/>
      <c r="AI45" s="299"/>
      <c r="AJ45" s="299"/>
      <c r="AK45" s="299"/>
      <c r="AL45" s="299"/>
      <c r="AM45" s="299"/>
      <c r="AN45" s="299"/>
      <c r="AO45" s="299"/>
      <c r="AP45" s="54"/>
      <c r="AQ45" s="54"/>
      <c r="AR45" s="55"/>
    </row>
    <row r="46" spans="1:57" s="2" customFormat="1" ht="6.95" customHeight="1">
      <c r="A46" s="32"/>
      <c r="B46" s="33"/>
      <c r="C46" s="34"/>
      <c r="D46" s="34"/>
      <c r="E46" s="34"/>
      <c r="F46" s="34"/>
      <c r="G46" s="34"/>
      <c r="H46" s="34"/>
      <c r="I46" s="34"/>
      <c r="J46" s="34"/>
      <c r="K46" s="34"/>
      <c r="L46" s="34"/>
      <c r="M46" s="34"/>
      <c r="N46" s="34"/>
      <c r="O46" s="34"/>
      <c r="P46" s="34"/>
      <c r="Q46" s="34"/>
      <c r="R46" s="34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  <c r="AF46" s="34"/>
      <c r="AG46" s="34"/>
      <c r="AH46" s="34"/>
      <c r="AI46" s="34"/>
      <c r="AJ46" s="34"/>
      <c r="AK46" s="34"/>
      <c r="AL46" s="34"/>
      <c r="AM46" s="34"/>
      <c r="AN46" s="34"/>
      <c r="AO46" s="34"/>
      <c r="AP46" s="34"/>
      <c r="AQ46" s="34"/>
      <c r="AR46" s="37"/>
      <c r="BE46" s="32"/>
    </row>
    <row r="47" spans="1:57" s="2" customFormat="1" ht="12" customHeight="1">
      <c r="A47" s="32"/>
      <c r="B47" s="33"/>
      <c r="C47" s="27" t="s">
        <v>22</v>
      </c>
      <c r="D47" s="34"/>
      <c r="E47" s="34"/>
      <c r="F47" s="34"/>
      <c r="G47" s="34"/>
      <c r="H47" s="34"/>
      <c r="I47" s="34"/>
      <c r="J47" s="34"/>
      <c r="K47" s="34"/>
      <c r="L47" s="56" t="str">
        <f>IF(K8="","",K8)</f>
        <v>Praha</v>
      </c>
      <c r="M47" s="34"/>
      <c r="N47" s="34"/>
      <c r="O47" s="34"/>
      <c r="P47" s="34"/>
      <c r="Q47" s="34"/>
      <c r="R47" s="34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  <c r="AF47" s="34"/>
      <c r="AG47" s="34"/>
      <c r="AH47" s="34"/>
      <c r="AI47" s="27" t="s">
        <v>24</v>
      </c>
      <c r="AJ47" s="34"/>
      <c r="AK47" s="34"/>
      <c r="AL47" s="34"/>
      <c r="AM47" s="300" t="str">
        <f>IF(AN8= "","",AN8)</f>
        <v>4. 3. 2020</v>
      </c>
      <c r="AN47" s="300"/>
      <c r="AO47" s="34"/>
      <c r="AP47" s="34"/>
      <c r="AQ47" s="34"/>
      <c r="AR47" s="37"/>
      <c r="BE47" s="32"/>
    </row>
    <row r="48" spans="1:57" s="2" customFormat="1" ht="6.95" customHeight="1">
      <c r="A48" s="32"/>
      <c r="B48" s="33"/>
      <c r="C48" s="34"/>
      <c r="D48" s="34"/>
      <c r="E48" s="34"/>
      <c r="F48" s="34"/>
      <c r="G48" s="34"/>
      <c r="H48" s="34"/>
      <c r="I48" s="34"/>
      <c r="J48" s="34"/>
      <c r="K48" s="34"/>
      <c r="L48" s="34"/>
      <c r="M48" s="34"/>
      <c r="N48" s="34"/>
      <c r="O48" s="34"/>
      <c r="P48" s="34"/>
      <c r="Q48" s="34"/>
      <c r="R48" s="34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  <c r="AF48" s="34"/>
      <c r="AG48" s="34"/>
      <c r="AH48" s="34"/>
      <c r="AI48" s="34"/>
      <c r="AJ48" s="34"/>
      <c r="AK48" s="34"/>
      <c r="AL48" s="34"/>
      <c r="AM48" s="34"/>
      <c r="AN48" s="34"/>
      <c r="AO48" s="34"/>
      <c r="AP48" s="34"/>
      <c r="AQ48" s="34"/>
      <c r="AR48" s="37"/>
      <c r="BE48" s="32"/>
    </row>
    <row r="49" spans="1:91" s="2" customFormat="1" ht="15.2" customHeight="1">
      <c r="A49" s="32"/>
      <c r="B49" s="33"/>
      <c r="C49" s="27" t="s">
        <v>26</v>
      </c>
      <c r="D49" s="34"/>
      <c r="E49" s="34"/>
      <c r="F49" s="34"/>
      <c r="G49" s="34"/>
      <c r="H49" s="34"/>
      <c r="I49" s="34"/>
      <c r="J49" s="34"/>
      <c r="K49" s="34"/>
      <c r="L49" s="50" t="str">
        <f>IF(E11= "","",E11)</f>
        <v>Kejkula</v>
      </c>
      <c r="M49" s="34"/>
      <c r="N49" s="34"/>
      <c r="O49" s="34"/>
      <c r="P49" s="34"/>
      <c r="Q49" s="34"/>
      <c r="R49" s="34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  <c r="AF49" s="34"/>
      <c r="AG49" s="34"/>
      <c r="AH49" s="34"/>
      <c r="AI49" s="27" t="s">
        <v>32</v>
      </c>
      <c r="AJ49" s="34"/>
      <c r="AK49" s="34"/>
      <c r="AL49" s="34"/>
      <c r="AM49" s="301" t="str">
        <f>IF(E17="","",E17)</f>
        <v xml:space="preserve"> </v>
      </c>
      <c r="AN49" s="302"/>
      <c r="AO49" s="302"/>
      <c r="AP49" s="302"/>
      <c r="AQ49" s="34"/>
      <c r="AR49" s="37"/>
      <c r="AS49" s="303" t="s">
        <v>53</v>
      </c>
      <c r="AT49" s="304"/>
      <c r="AU49" s="58"/>
      <c r="AV49" s="58"/>
      <c r="AW49" s="58"/>
      <c r="AX49" s="58"/>
      <c r="AY49" s="58"/>
      <c r="AZ49" s="58"/>
      <c r="BA49" s="58"/>
      <c r="BB49" s="58"/>
      <c r="BC49" s="58"/>
      <c r="BD49" s="59"/>
      <c r="BE49" s="32"/>
    </row>
    <row r="50" spans="1:91" s="2" customFormat="1" ht="15.2" customHeight="1">
      <c r="A50" s="32"/>
      <c r="B50" s="33"/>
      <c r="C50" s="27" t="s">
        <v>30</v>
      </c>
      <c r="D50" s="34"/>
      <c r="E50" s="34"/>
      <c r="F50" s="34"/>
      <c r="G50" s="34"/>
      <c r="H50" s="34"/>
      <c r="I50" s="34"/>
      <c r="J50" s="34"/>
      <c r="K50" s="34"/>
      <c r="L50" s="50" t="str">
        <f>IF(E14= "Vyplň údaj","",E14)</f>
        <v/>
      </c>
      <c r="M50" s="34"/>
      <c r="N50" s="34"/>
      <c r="O50" s="34"/>
      <c r="P50" s="34"/>
      <c r="Q50" s="34"/>
      <c r="R50" s="34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  <c r="AF50" s="34"/>
      <c r="AG50" s="34"/>
      <c r="AH50" s="34"/>
      <c r="AI50" s="27" t="s">
        <v>35</v>
      </c>
      <c r="AJ50" s="34"/>
      <c r="AK50" s="34"/>
      <c r="AL50" s="34"/>
      <c r="AM50" s="301" t="str">
        <f>IF(E20="","",E20)</f>
        <v>Bělehrad</v>
      </c>
      <c r="AN50" s="302"/>
      <c r="AO50" s="302"/>
      <c r="AP50" s="302"/>
      <c r="AQ50" s="34"/>
      <c r="AR50" s="37"/>
      <c r="AS50" s="305"/>
      <c r="AT50" s="306"/>
      <c r="AU50" s="60"/>
      <c r="AV50" s="60"/>
      <c r="AW50" s="60"/>
      <c r="AX50" s="60"/>
      <c r="AY50" s="60"/>
      <c r="AZ50" s="60"/>
      <c r="BA50" s="60"/>
      <c r="BB50" s="60"/>
      <c r="BC50" s="60"/>
      <c r="BD50" s="61"/>
      <c r="BE50" s="32"/>
    </row>
    <row r="51" spans="1:91" s="2" customFormat="1" ht="10.9" customHeight="1">
      <c r="A51" s="32"/>
      <c r="B51" s="33"/>
      <c r="C51" s="34"/>
      <c r="D51" s="34"/>
      <c r="E51" s="34"/>
      <c r="F51" s="34"/>
      <c r="G51" s="34"/>
      <c r="H51" s="34"/>
      <c r="I51" s="34"/>
      <c r="J51" s="34"/>
      <c r="K51" s="34"/>
      <c r="L51" s="34"/>
      <c r="M51" s="34"/>
      <c r="N51" s="34"/>
      <c r="O51" s="34"/>
      <c r="P51" s="34"/>
      <c r="Q51" s="34"/>
      <c r="R51" s="34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  <c r="AF51" s="34"/>
      <c r="AG51" s="34"/>
      <c r="AH51" s="34"/>
      <c r="AI51" s="34"/>
      <c r="AJ51" s="34"/>
      <c r="AK51" s="34"/>
      <c r="AL51" s="34"/>
      <c r="AM51" s="34"/>
      <c r="AN51" s="34"/>
      <c r="AO51" s="34"/>
      <c r="AP51" s="34"/>
      <c r="AQ51" s="34"/>
      <c r="AR51" s="37"/>
      <c r="AS51" s="307"/>
      <c r="AT51" s="308"/>
      <c r="AU51" s="62"/>
      <c r="AV51" s="62"/>
      <c r="AW51" s="62"/>
      <c r="AX51" s="62"/>
      <c r="AY51" s="62"/>
      <c r="AZ51" s="62"/>
      <c r="BA51" s="62"/>
      <c r="BB51" s="62"/>
      <c r="BC51" s="62"/>
      <c r="BD51" s="63"/>
      <c r="BE51" s="32"/>
    </row>
    <row r="52" spans="1:91" s="2" customFormat="1" ht="29.25" customHeight="1">
      <c r="A52" s="32"/>
      <c r="B52" s="33"/>
      <c r="C52" s="309" t="s">
        <v>54</v>
      </c>
      <c r="D52" s="310"/>
      <c r="E52" s="310"/>
      <c r="F52" s="310"/>
      <c r="G52" s="310"/>
      <c r="H52" s="64"/>
      <c r="I52" s="312" t="s">
        <v>55</v>
      </c>
      <c r="J52" s="310"/>
      <c r="K52" s="310"/>
      <c r="L52" s="310"/>
      <c r="M52" s="310"/>
      <c r="N52" s="310"/>
      <c r="O52" s="310"/>
      <c r="P52" s="310"/>
      <c r="Q52" s="310"/>
      <c r="R52" s="310"/>
      <c r="S52" s="310"/>
      <c r="T52" s="310"/>
      <c r="U52" s="310"/>
      <c r="V52" s="310"/>
      <c r="W52" s="310"/>
      <c r="X52" s="310"/>
      <c r="Y52" s="310"/>
      <c r="Z52" s="310"/>
      <c r="AA52" s="310"/>
      <c r="AB52" s="310"/>
      <c r="AC52" s="310"/>
      <c r="AD52" s="310"/>
      <c r="AE52" s="310"/>
      <c r="AF52" s="310"/>
      <c r="AG52" s="311" t="s">
        <v>56</v>
      </c>
      <c r="AH52" s="310"/>
      <c r="AI52" s="310"/>
      <c r="AJ52" s="310"/>
      <c r="AK52" s="310"/>
      <c r="AL52" s="310"/>
      <c r="AM52" s="310"/>
      <c r="AN52" s="312" t="s">
        <v>57</v>
      </c>
      <c r="AO52" s="310"/>
      <c r="AP52" s="310"/>
      <c r="AQ52" s="65" t="s">
        <v>58</v>
      </c>
      <c r="AR52" s="37"/>
      <c r="AS52" s="66" t="s">
        <v>59</v>
      </c>
      <c r="AT52" s="67" t="s">
        <v>60</v>
      </c>
      <c r="AU52" s="67" t="s">
        <v>61</v>
      </c>
      <c r="AV52" s="67" t="s">
        <v>62</v>
      </c>
      <c r="AW52" s="67" t="s">
        <v>63</v>
      </c>
      <c r="AX52" s="67" t="s">
        <v>64</v>
      </c>
      <c r="AY52" s="67" t="s">
        <v>65</v>
      </c>
      <c r="AZ52" s="67" t="s">
        <v>66</v>
      </c>
      <c r="BA52" s="67" t="s">
        <v>67</v>
      </c>
      <c r="BB52" s="67" t="s">
        <v>68</v>
      </c>
      <c r="BC52" s="67" t="s">
        <v>69</v>
      </c>
      <c r="BD52" s="68" t="s">
        <v>70</v>
      </c>
      <c r="BE52" s="32"/>
    </row>
    <row r="53" spans="1:91" s="2" customFormat="1" ht="10.9" customHeight="1">
      <c r="A53" s="32"/>
      <c r="B53" s="33"/>
      <c r="C53" s="34"/>
      <c r="D53" s="34"/>
      <c r="E53" s="34"/>
      <c r="F53" s="34"/>
      <c r="G53" s="34"/>
      <c r="H53" s="34"/>
      <c r="I53" s="34"/>
      <c r="J53" s="34"/>
      <c r="K53" s="34"/>
      <c r="L53" s="34"/>
      <c r="M53" s="34"/>
      <c r="N53" s="34"/>
      <c r="O53" s="34"/>
      <c r="P53" s="34"/>
      <c r="Q53" s="34"/>
      <c r="R53" s="34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  <c r="AF53" s="34"/>
      <c r="AG53" s="34"/>
      <c r="AH53" s="34"/>
      <c r="AI53" s="34"/>
      <c r="AJ53" s="34"/>
      <c r="AK53" s="34"/>
      <c r="AL53" s="34"/>
      <c r="AM53" s="34"/>
      <c r="AN53" s="34"/>
      <c r="AO53" s="34"/>
      <c r="AP53" s="34"/>
      <c r="AQ53" s="34"/>
      <c r="AR53" s="37"/>
      <c r="AS53" s="69"/>
      <c r="AT53" s="70"/>
      <c r="AU53" s="70"/>
      <c r="AV53" s="70"/>
      <c r="AW53" s="70"/>
      <c r="AX53" s="70"/>
      <c r="AY53" s="70"/>
      <c r="AZ53" s="70"/>
      <c r="BA53" s="70"/>
      <c r="BB53" s="70"/>
      <c r="BC53" s="70"/>
      <c r="BD53" s="71"/>
      <c r="BE53" s="32"/>
    </row>
    <row r="54" spans="1:91" s="6" customFormat="1" ht="32.450000000000003" customHeight="1">
      <c r="B54" s="72"/>
      <c r="C54" s="73" t="s">
        <v>71</v>
      </c>
      <c r="D54" s="74"/>
      <c r="E54" s="74"/>
      <c r="F54" s="74"/>
      <c r="G54" s="74"/>
      <c r="H54" s="74"/>
      <c r="I54" s="74"/>
      <c r="J54" s="74"/>
      <c r="K54" s="74"/>
      <c r="L54" s="74"/>
      <c r="M54" s="74"/>
      <c r="N54" s="74"/>
      <c r="O54" s="74"/>
      <c r="P54" s="74"/>
      <c r="Q54" s="74"/>
      <c r="R54" s="74"/>
      <c r="S54" s="74"/>
      <c r="T54" s="74"/>
      <c r="U54" s="74"/>
      <c r="V54" s="74"/>
      <c r="W54" s="74"/>
      <c r="X54" s="74"/>
      <c r="Y54" s="74"/>
      <c r="Z54" s="74"/>
      <c r="AA54" s="74"/>
      <c r="AB54" s="74"/>
      <c r="AC54" s="74"/>
      <c r="AD54" s="74"/>
      <c r="AE54" s="74"/>
      <c r="AF54" s="74"/>
      <c r="AG54" s="316">
        <f>ROUND(SUM(AG55:AG58),2)</f>
        <v>0</v>
      </c>
      <c r="AH54" s="316"/>
      <c r="AI54" s="316"/>
      <c r="AJ54" s="316"/>
      <c r="AK54" s="316"/>
      <c r="AL54" s="316"/>
      <c r="AM54" s="316"/>
      <c r="AN54" s="317">
        <f>SUM(AG54,AT54)</f>
        <v>0</v>
      </c>
      <c r="AO54" s="317"/>
      <c r="AP54" s="317"/>
      <c r="AQ54" s="76" t="s">
        <v>19</v>
      </c>
      <c r="AR54" s="77"/>
      <c r="AS54" s="78">
        <f>ROUND(SUM(AS55:AS58),2)</f>
        <v>0</v>
      </c>
      <c r="AT54" s="79">
        <f>ROUND(SUM(AV54:AW54),2)</f>
        <v>0</v>
      </c>
      <c r="AU54" s="80">
        <f>ROUND(SUM(AU55:AU58),5)</f>
        <v>0</v>
      </c>
      <c r="AV54" s="79">
        <f>ROUND(AZ54*L29,2)</f>
        <v>0</v>
      </c>
      <c r="AW54" s="79">
        <f>ROUND(BA54*L30,2)</f>
        <v>0</v>
      </c>
      <c r="AX54" s="79">
        <f>ROUND(BB54*L29,2)</f>
        <v>0</v>
      </c>
      <c r="AY54" s="79">
        <f>ROUND(BC54*L30,2)</f>
        <v>0</v>
      </c>
      <c r="AZ54" s="79">
        <f>ROUND(SUM(AZ55:AZ58),2)</f>
        <v>0</v>
      </c>
      <c r="BA54" s="79">
        <f>ROUND(SUM(BA55:BA58),2)</f>
        <v>0</v>
      </c>
      <c r="BB54" s="79">
        <f>ROUND(SUM(BB55:BB58),2)</f>
        <v>0</v>
      </c>
      <c r="BC54" s="79">
        <f>ROUND(SUM(BC55:BC58),2)</f>
        <v>0</v>
      </c>
      <c r="BD54" s="81">
        <f>ROUND(SUM(BD55:BD58),2)</f>
        <v>0</v>
      </c>
      <c r="BS54" s="82" t="s">
        <v>72</v>
      </c>
      <c r="BT54" s="82" t="s">
        <v>73</v>
      </c>
      <c r="BU54" s="83" t="s">
        <v>74</v>
      </c>
      <c r="BV54" s="82" t="s">
        <v>75</v>
      </c>
      <c r="BW54" s="82" t="s">
        <v>5</v>
      </c>
      <c r="BX54" s="82" t="s">
        <v>76</v>
      </c>
      <c r="CL54" s="82" t="s">
        <v>19</v>
      </c>
    </row>
    <row r="55" spans="1:91" s="7" customFormat="1" ht="16.5" customHeight="1">
      <c r="A55" s="84" t="s">
        <v>77</v>
      </c>
      <c r="B55" s="85"/>
      <c r="C55" s="86"/>
      <c r="D55" s="313" t="s">
        <v>78</v>
      </c>
      <c r="E55" s="313"/>
      <c r="F55" s="313"/>
      <c r="G55" s="313"/>
      <c r="H55" s="313"/>
      <c r="I55" s="87"/>
      <c r="J55" s="313" t="s">
        <v>79</v>
      </c>
      <c r="K55" s="313"/>
      <c r="L55" s="313"/>
      <c r="M55" s="313"/>
      <c r="N55" s="313"/>
      <c r="O55" s="313"/>
      <c r="P55" s="313"/>
      <c r="Q55" s="313"/>
      <c r="R55" s="313"/>
      <c r="S55" s="313"/>
      <c r="T55" s="313"/>
      <c r="U55" s="313"/>
      <c r="V55" s="313"/>
      <c r="W55" s="313"/>
      <c r="X55" s="313"/>
      <c r="Y55" s="313"/>
      <c r="Z55" s="313"/>
      <c r="AA55" s="313"/>
      <c r="AB55" s="313"/>
      <c r="AC55" s="313"/>
      <c r="AD55" s="313"/>
      <c r="AE55" s="313"/>
      <c r="AF55" s="313"/>
      <c r="AG55" s="314">
        <f>'01 - Technologická část'!J30</f>
        <v>0</v>
      </c>
      <c r="AH55" s="315"/>
      <c r="AI55" s="315"/>
      <c r="AJ55" s="315"/>
      <c r="AK55" s="315"/>
      <c r="AL55" s="315"/>
      <c r="AM55" s="315"/>
      <c r="AN55" s="314">
        <f>SUM(AG55,AT55)</f>
        <v>0</v>
      </c>
      <c r="AO55" s="315"/>
      <c r="AP55" s="315"/>
      <c r="AQ55" s="88" t="s">
        <v>80</v>
      </c>
      <c r="AR55" s="89"/>
      <c r="AS55" s="90">
        <v>0</v>
      </c>
      <c r="AT55" s="91">
        <f>ROUND(SUM(AV55:AW55),2)</f>
        <v>0</v>
      </c>
      <c r="AU55" s="92">
        <f>'01 - Technologická část'!P89</f>
        <v>0</v>
      </c>
      <c r="AV55" s="91">
        <f>'01 - Technologická část'!J33</f>
        <v>0</v>
      </c>
      <c r="AW55" s="91">
        <f>'01 - Technologická část'!J34</f>
        <v>0</v>
      </c>
      <c r="AX55" s="91">
        <f>'01 - Technologická část'!J35</f>
        <v>0</v>
      </c>
      <c r="AY55" s="91">
        <f>'01 - Technologická část'!J36</f>
        <v>0</v>
      </c>
      <c r="AZ55" s="91">
        <f>'01 - Technologická část'!F33</f>
        <v>0</v>
      </c>
      <c r="BA55" s="91">
        <f>'01 - Technologická část'!F34</f>
        <v>0</v>
      </c>
      <c r="BB55" s="91">
        <f>'01 - Technologická část'!F35</f>
        <v>0</v>
      </c>
      <c r="BC55" s="91">
        <f>'01 - Technologická část'!F36</f>
        <v>0</v>
      </c>
      <c r="BD55" s="93">
        <f>'01 - Technologická část'!F37</f>
        <v>0</v>
      </c>
      <c r="BT55" s="94" t="s">
        <v>81</v>
      </c>
      <c r="BV55" s="94" t="s">
        <v>75</v>
      </c>
      <c r="BW55" s="94" t="s">
        <v>82</v>
      </c>
      <c r="BX55" s="94" t="s">
        <v>5</v>
      </c>
      <c r="CL55" s="94" t="s">
        <v>19</v>
      </c>
      <c r="CM55" s="94" t="s">
        <v>83</v>
      </c>
    </row>
    <row r="56" spans="1:91" s="7" customFormat="1" ht="24.75" customHeight="1">
      <c r="A56" s="84" t="s">
        <v>77</v>
      </c>
      <c r="B56" s="85"/>
      <c r="C56" s="86"/>
      <c r="D56" s="313" t="s">
        <v>84</v>
      </c>
      <c r="E56" s="313"/>
      <c r="F56" s="313"/>
      <c r="G56" s="313"/>
      <c r="H56" s="313"/>
      <c r="I56" s="87"/>
      <c r="J56" s="313" t="s">
        <v>85</v>
      </c>
      <c r="K56" s="313"/>
      <c r="L56" s="313"/>
      <c r="M56" s="313"/>
      <c r="N56" s="313"/>
      <c r="O56" s="313"/>
      <c r="P56" s="313"/>
      <c r="Q56" s="313"/>
      <c r="R56" s="313"/>
      <c r="S56" s="313"/>
      <c r="T56" s="313"/>
      <c r="U56" s="313"/>
      <c r="V56" s="313"/>
      <c r="W56" s="313"/>
      <c r="X56" s="313"/>
      <c r="Y56" s="313"/>
      <c r="Z56" s="313"/>
      <c r="AA56" s="313"/>
      <c r="AB56" s="313"/>
      <c r="AC56" s="313"/>
      <c r="AD56" s="313"/>
      <c r="AE56" s="313"/>
      <c r="AF56" s="313"/>
      <c r="AG56" s="314">
        <f>'01N - Technologická část ...'!J30</f>
        <v>0</v>
      </c>
      <c r="AH56" s="315"/>
      <c r="AI56" s="315"/>
      <c r="AJ56" s="315"/>
      <c r="AK56" s="315"/>
      <c r="AL56" s="315"/>
      <c r="AM56" s="315"/>
      <c r="AN56" s="314">
        <f>SUM(AG56,AT56)</f>
        <v>0</v>
      </c>
      <c r="AO56" s="315"/>
      <c r="AP56" s="315"/>
      <c r="AQ56" s="88" t="s">
        <v>80</v>
      </c>
      <c r="AR56" s="89"/>
      <c r="AS56" s="90">
        <v>0</v>
      </c>
      <c r="AT56" s="91">
        <f>ROUND(SUM(AV56:AW56),2)</f>
        <v>0</v>
      </c>
      <c r="AU56" s="92">
        <f>'01N - Technologická část ...'!P80</f>
        <v>0</v>
      </c>
      <c r="AV56" s="91">
        <f>'01N - Technologická část ...'!J33</f>
        <v>0</v>
      </c>
      <c r="AW56" s="91">
        <f>'01N - Technologická část ...'!J34</f>
        <v>0</v>
      </c>
      <c r="AX56" s="91">
        <f>'01N - Technologická část ...'!J35</f>
        <v>0</v>
      </c>
      <c r="AY56" s="91">
        <f>'01N - Technologická část ...'!J36</f>
        <v>0</v>
      </c>
      <c r="AZ56" s="91">
        <f>'01N - Technologická část ...'!F33</f>
        <v>0</v>
      </c>
      <c r="BA56" s="91">
        <f>'01N - Technologická část ...'!F34</f>
        <v>0</v>
      </c>
      <c r="BB56" s="91">
        <f>'01N - Technologická část ...'!F35</f>
        <v>0</v>
      </c>
      <c r="BC56" s="91">
        <f>'01N - Technologická část ...'!F36</f>
        <v>0</v>
      </c>
      <c r="BD56" s="93">
        <f>'01N - Technologická část ...'!F37</f>
        <v>0</v>
      </c>
      <c r="BT56" s="94" t="s">
        <v>81</v>
      </c>
      <c r="BV56" s="94" t="s">
        <v>75</v>
      </c>
      <c r="BW56" s="94" t="s">
        <v>86</v>
      </c>
      <c r="BX56" s="94" t="s">
        <v>5</v>
      </c>
      <c r="CL56" s="94" t="s">
        <v>19</v>
      </c>
      <c r="CM56" s="94" t="s">
        <v>83</v>
      </c>
    </row>
    <row r="57" spans="1:91" s="7" customFormat="1" ht="16.5" customHeight="1">
      <c r="A57" s="84" t="s">
        <v>77</v>
      </c>
      <c r="B57" s="85"/>
      <c r="C57" s="86"/>
      <c r="D57" s="313" t="s">
        <v>87</v>
      </c>
      <c r="E57" s="313"/>
      <c r="F57" s="313"/>
      <c r="G57" s="313"/>
      <c r="H57" s="313"/>
      <c r="I57" s="87"/>
      <c r="J57" s="313" t="s">
        <v>88</v>
      </c>
      <c r="K57" s="313"/>
      <c r="L57" s="313"/>
      <c r="M57" s="313"/>
      <c r="N57" s="313"/>
      <c r="O57" s="313"/>
      <c r="P57" s="313"/>
      <c r="Q57" s="313"/>
      <c r="R57" s="313"/>
      <c r="S57" s="313"/>
      <c r="T57" s="313"/>
      <c r="U57" s="313"/>
      <c r="V57" s="313"/>
      <c r="W57" s="313"/>
      <c r="X57" s="313"/>
      <c r="Y57" s="313"/>
      <c r="Z57" s="313"/>
      <c r="AA57" s="313"/>
      <c r="AB57" s="313"/>
      <c r="AC57" s="313"/>
      <c r="AD57" s="313"/>
      <c r="AE57" s="313"/>
      <c r="AF57" s="313"/>
      <c r="AG57" s="314">
        <f>'02 - Stavební část'!J30</f>
        <v>0</v>
      </c>
      <c r="AH57" s="315"/>
      <c r="AI57" s="315"/>
      <c r="AJ57" s="315"/>
      <c r="AK57" s="315"/>
      <c r="AL57" s="315"/>
      <c r="AM57" s="315"/>
      <c r="AN57" s="314">
        <f>SUM(AG57,AT57)</f>
        <v>0</v>
      </c>
      <c r="AO57" s="315"/>
      <c r="AP57" s="315"/>
      <c r="AQ57" s="88" t="s">
        <v>89</v>
      </c>
      <c r="AR57" s="89"/>
      <c r="AS57" s="90">
        <v>0</v>
      </c>
      <c r="AT57" s="91">
        <f>ROUND(SUM(AV57:AW57),2)</f>
        <v>0</v>
      </c>
      <c r="AU57" s="92">
        <f>'02 - Stavební část'!P82</f>
        <v>0</v>
      </c>
      <c r="AV57" s="91">
        <f>'02 - Stavební část'!J33</f>
        <v>0</v>
      </c>
      <c r="AW57" s="91">
        <f>'02 - Stavební část'!J34</f>
        <v>0</v>
      </c>
      <c r="AX57" s="91">
        <f>'02 - Stavební část'!J35</f>
        <v>0</v>
      </c>
      <c r="AY57" s="91">
        <f>'02 - Stavební část'!J36</f>
        <v>0</v>
      </c>
      <c r="AZ57" s="91">
        <f>'02 - Stavební část'!F33</f>
        <v>0</v>
      </c>
      <c r="BA57" s="91">
        <f>'02 - Stavební část'!F34</f>
        <v>0</v>
      </c>
      <c r="BB57" s="91">
        <f>'02 - Stavební část'!F35</f>
        <v>0</v>
      </c>
      <c r="BC57" s="91">
        <f>'02 - Stavební část'!F36</f>
        <v>0</v>
      </c>
      <c r="BD57" s="93">
        <f>'02 - Stavební část'!F37</f>
        <v>0</v>
      </c>
      <c r="BT57" s="94" t="s">
        <v>81</v>
      </c>
      <c r="BV57" s="94" t="s">
        <v>75</v>
      </c>
      <c r="BW57" s="94" t="s">
        <v>90</v>
      </c>
      <c r="BX57" s="94" t="s">
        <v>5</v>
      </c>
      <c r="CL57" s="94" t="s">
        <v>19</v>
      </c>
      <c r="CM57" s="94" t="s">
        <v>83</v>
      </c>
    </row>
    <row r="58" spans="1:91" s="7" customFormat="1" ht="16.5" customHeight="1">
      <c r="A58" s="84" t="s">
        <v>77</v>
      </c>
      <c r="B58" s="85"/>
      <c r="C58" s="86"/>
      <c r="D58" s="313" t="s">
        <v>91</v>
      </c>
      <c r="E58" s="313"/>
      <c r="F58" s="313"/>
      <c r="G58" s="313"/>
      <c r="H58" s="313"/>
      <c r="I58" s="87"/>
      <c r="J58" s="313" t="s">
        <v>92</v>
      </c>
      <c r="K58" s="313"/>
      <c r="L58" s="313"/>
      <c r="M58" s="313"/>
      <c r="N58" s="313"/>
      <c r="O58" s="313"/>
      <c r="P58" s="313"/>
      <c r="Q58" s="313"/>
      <c r="R58" s="313"/>
      <c r="S58" s="313"/>
      <c r="T58" s="313"/>
      <c r="U58" s="313"/>
      <c r="V58" s="313"/>
      <c r="W58" s="313"/>
      <c r="X58" s="313"/>
      <c r="Y58" s="313"/>
      <c r="Z58" s="313"/>
      <c r="AA58" s="313"/>
      <c r="AB58" s="313"/>
      <c r="AC58" s="313"/>
      <c r="AD58" s="313"/>
      <c r="AE58" s="313"/>
      <c r="AF58" s="313"/>
      <c r="AG58" s="314">
        <f>'03 - VRN'!J30</f>
        <v>0</v>
      </c>
      <c r="AH58" s="315"/>
      <c r="AI58" s="315"/>
      <c r="AJ58" s="315"/>
      <c r="AK58" s="315"/>
      <c r="AL58" s="315"/>
      <c r="AM58" s="315"/>
      <c r="AN58" s="314">
        <f>SUM(AG58,AT58)</f>
        <v>0</v>
      </c>
      <c r="AO58" s="315"/>
      <c r="AP58" s="315"/>
      <c r="AQ58" s="88" t="s">
        <v>93</v>
      </c>
      <c r="AR58" s="89"/>
      <c r="AS58" s="95">
        <v>0</v>
      </c>
      <c r="AT58" s="96">
        <f>ROUND(SUM(AV58:AW58),2)</f>
        <v>0</v>
      </c>
      <c r="AU58" s="97">
        <f>'03 - VRN'!P82</f>
        <v>0</v>
      </c>
      <c r="AV58" s="96">
        <f>'03 - VRN'!J33</f>
        <v>0</v>
      </c>
      <c r="AW58" s="96">
        <f>'03 - VRN'!J34</f>
        <v>0</v>
      </c>
      <c r="AX58" s="96">
        <f>'03 - VRN'!J35</f>
        <v>0</v>
      </c>
      <c r="AY58" s="96">
        <f>'03 - VRN'!J36</f>
        <v>0</v>
      </c>
      <c r="AZ58" s="96">
        <f>'03 - VRN'!F33</f>
        <v>0</v>
      </c>
      <c r="BA58" s="96">
        <f>'03 - VRN'!F34</f>
        <v>0</v>
      </c>
      <c r="BB58" s="96">
        <f>'03 - VRN'!F35</f>
        <v>0</v>
      </c>
      <c r="BC58" s="96">
        <f>'03 - VRN'!F36</f>
        <v>0</v>
      </c>
      <c r="BD58" s="98">
        <f>'03 - VRN'!F37</f>
        <v>0</v>
      </c>
      <c r="BT58" s="94" t="s">
        <v>81</v>
      </c>
      <c r="BV58" s="94" t="s">
        <v>75</v>
      </c>
      <c r="BW58" s="94" t="s">
        <v>94</v>
      </c>
      <c r="BX58" s="94" t="s">
        <v>5</v>
      </c>
      <c r="CL58" s="94" t="s">
        <v>19</v>
      </c>
      <c r="CM58" s="94" t="s">
        <v>83</v>
      </c>
    </row>
    <row r="59" spans="1:91" s="2" customFormat="1" ht="30" customHeight="1">
      <c r="A59" s="32"/>
      <c r="B59" s="33"/>
      <c r="C59" s="34"/>
      <c r="D59" s="34"/>
      <c r="E59" s="34"/>
      <c r="F59" s="34"/>
      <c r="G59" s="34"/>
      <c r="H59" s="34"/>
      <c r="I59" s="34"/>
      <c r="J59" s="34"/>
      <c r="K59" s="34"/>
      <c r="L59" s="34"/>
      <c r="M59" s="34"/>
      <c r="N59" s="34"/>
      <c r="O59" s="34"/>
      <c r="P59" s="34"/>
      <c r="Q59" s="34"/>
      <c r="R59" s="34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F59" s="34"/>
      <c r="AG59" s="34"/>
      <c r="AH59" s="34"/>
      <c r="AI59" s="34"/>
      <c r="AJ59" s="34"/>
      <c r="AK59" s="34"/>
      <c r="AL59" s="34"/>
      <c r="AM59" s="34"/>
      <c r="AN59" s="34"/>
      <c r="AO59" s="34"/>
      <c r="AP59" s="34"/>
      <c r="AQ59" s="34"/>
      <c r="AR59" s="37"/>
      <c r="AS59" s="32"/>
      <c r="AT59" s="32"/>
      <c r="AU59" s="32"/>
      <c r="AV59" s="32"/>
      <c r="AW59" s="32"/>
      <c r="AX59" s="32"/>
      <c r="AY59" s="32"/>
      <c r="AZ59" s="32"/>
      <c r="BA59" s="32"/>
      <c r="BB59" s="32"/>
      <c r="BC59" s="32"/>
      <c r="BD59" s="32"/>
      <c r="BE59" s="32"/>
    </row>
    <row r="60" spans="1:91" s="2" customFormat="1" ht="6.95" customHeight="1">
      <c r="A60" s="32"/>
      <c r="B60" s="45"/>
      <c r="C60" s="46"/>
      <c r="D60" s="46"/>
      <c r="E60" s="46"/>
      <c r="F60" s="46"/>
      <c r="G60" s="46"/>
      <c r="H60" s="46"/>
      <c r="I60" s="46"/>
      <c r="J60" s="46"/>
      <c r="K60" s="46"/>
      <c r="L60" s="46"/>
      <c r="M60" s="46"/>
      <c r="N60" s="46"/>
      <c r="O60" s="46"/>
      <c r="P60" s="46"/>
      <c r="Q60" s="46"/>
      <c r="R60" s="46"/>
      <c r="S60" s="46"/>
      <c r="T60" s="46"/>
      <c r="U60" s="46"/>
      <c r="V60" s="46"/>
      <c r="W60" s="46"/>
      <c r="X60" s="46"/>
      <c r="Y60" s="46"/>
      <c r="Z60" s="46"/>
      <c r="AA60" s="46"/>
      <c r="AB60" s="46"/>
      <c r="AC60" s="46"/>
      <c r="AD60" s="46"/>
      <c r="AE60" s="46"/>
      <c r="AF60" s="46"/>
      <c r="AG60" s="46"/>
      <c r="AH60" s="46"/>
      <c r="AI60" s="46"/>
      <c r="AJ60" s="46"/>
      <c r="AK60" s="46"/>
      <c r="AL60" s="46"/>
      <c r="AM60" s="46"/>
      <c r="AN60" s="46"/>
      <c r="AO60" s="46"/>
      <c r="AP60" s="46"/>
      <c r="AQ60" s="46"/>
      <c r="AR60" s="37"/>
      <c r="AS60" s="32"/>
      <c r="AT60" s="32"/>
      <c r="AU60" s="32"/>
      <c r="AV60" s="32"/>
      <c r="AW60" s="32"/>
      <c r="AX60" s="32"/>
      <c r="AY60" s="32"/>
      <c r="AZ60" s="32"/>
      <c r="BA60" s="32"/>
      <c r="BB60" s="32"/>
      <c r="BC60" s="32"/>
      <c r="BD60" s="32"/>
      <c r="BE60" s="32"/>
    </row>
  </sheetData>
  <sheetProtection algorithmName="SHA-512" hashValue="GYdDj+zTmnBPoxGzkN64r0qyNyTAGfOJGXglSXVLm25lO4QfTvlY4XNBSApjskjr5jhnwoe3PYQzBAb3D4uT4Q==" saltValue="fQRymo/JwfxuosWCBqvC3MqtpSZjdTuUSrLV0BHK8GPVuBM+PGV0LPZIRmTe4kLeI0ZLs710sKRJ2brET0+XTA==" spinCount="100000" sheet="1" objects="1" scenarios="1" formatColumns="0" formatRows="0"/>
  <mergeCells count="54">
    <mergeCell ref="AR2:BE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AN58:AP58"/>
    <mergeCell ref="AG58:AM58"/>
    <mergeCell ref="D58:H58"/>
    <mergeCell ref="J58:AF58"/>
    <mergeCell ref="AG54:AM54"/>
    <mergeCell ref="AN54:AP54"/>
    <mergeCell ref="J56:AF56"/>
    <mergeCell ref="D56:H56"/>
    <mergeCell ref="AG56:AM56"/>
    <mergeCell ref="AN56:AP56"/>
    <mergeCell ref="AN57:AP57"/>
    <mergeCell ref="D57:H57"/>
    <mergeCell ref="J57:AF57"/>
    <mergeCell ref="AG57:AM57"/>
    <mergeCell ref="C52:G52"/>
    <mergeCell ref="AG52:AM52"/>
    <mergeCell ref="I52:AF52"/>
    <mergeCell ref="AN52:AP52"/>
    <mergeCell ref="D55:H55"/>
    <mergeCell ref="AG55:AM55"/>
    <mergeCell ref="J55:AF55"/>
    <mergeCell ref="AN55:AP55"/>
    <mergeCell ref="L45:AO45"/>
    <mergeCell ref="AM47:AN47"/>
    <mergeCell ref="AM49:AP49"/>
    <mergeCell ref="AS49:AT51"/>
    <mergeCell ref="AM50:AP50"/>
  </mergeCells>
  <hyperlinks>
    <hyperlink ref="A55" location="'01 - Technologická část'!C2" display="/"/>
    <hyperlink ref="A56" location="'01N - Technologická část ...'!C2" display="/"/>
    <hyperlink ref="A57" location="'02 - Stavební část'!C2" display="/"/>
    <hyperlink ref="A58" location="'03 - VRN'!C2" display="/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1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1.25"/>
  <sheetData/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19" workbookViewId="0"/>
  </sheetViews>
  <sheetFormatPr defaultRowHeight="11.25"/>
  <sheetData/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76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9" width="20.1640625" style="99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99"/>
      <c r="L2" s="337"/>
      <c r="M2" s="337"/>
      <c r="N2" s="337"/>
      <c r="O2" s="337"/>
      <c r="P2" s="337"/>
      <c r="Q2" s="337"/>
      <c r="R2" s="337"/>
      <c r="S2" s="337"/>
      <c r="T2" s="337"/>
      <c r="U2" s="337"/>
      <c r="V2" s="337"/>
      <c r="AT2" s="15" t="s">
        <v>82</v>
      </c>
    </row>
    <row r="3" spans="1:46" s="1" customFormat="1" ht="6.95" customHeight="1">
      <c r="B3" s="100"/>
      <c r="C3" s="101"/>
      <c r="D3" s="101"/>
      <c r="E3" s="101"/>
      <c r="F3" s="101"/>
      <c r="G3" s="101"/>
      <c r="H3" s="101"/>
      <c r="I3" s="102"/>
      <c r="J3" s="101"/>
      <c r="K3" s="101"/>
      <c r="L3" s="18"/>
      <c r="AT3" s="15" t="s">
        <v>83</v>
      </c>
    </row>
    <row r="4" spans="1:46" s="1" customFormat="1" ht="24.95" customHeight="1">
      <c r="B4" s="18"/>
      <c r="D4" s="103" t="s">
        <v>95</v>
      </c>
      <c r="I4" s="99"/>
      <c r="L4" s="18"/>
      <c r="M4" s="104" t="s">
        <v>10</v>
      </c>
      <c r="AT4" s="15" t="s">
        <v>4</v>
      </c>
    </row>
    <row r="5" spans="1:46" s="1" customFormat="1" ht="6.95" customHeight="1">
      <c r="B5" s="18"/>
      <c r="I5" s="99"/>
      <c r="L5" s="18"/>
    </row>
    <row r="6" spans="1:46" s="1" customFormat="1" ht="12" customHeight="1">
      <c r="B6" s="18"/>
      <c r="D6" s="105" t="s">
        <v>16</v>
      </c>
      <c r="I6" s="99"/>
      <c r="L6" s="18"/>
    </row>
    <row r="7" spans="1:46" s="1" customFormat="1" ht="16.5" customHeight="1">
      <c r="B7" s="18"/>
      <c r="E7" s="338" t="str">
        <f>'Rekapitulace stavby'!K6</f>
        <v>Oprava PZS v km 16,727 a 17,104 na trati Praha - Turnov</v>
      </c>
      <c r="F7" s="339"/>
      <c r="G7" s="339"/>
      <c r="H7" s="339"/>
      <c r="I7" s="99"/>
      <c r="L7" s="18"/>
    </row>
    <row r="8" spans="1:46" s="2" customFormat="1" ht="12" customHeight="1">
      <c r="A8" s="32"/>
      <c r="B8" s="37"/>
      <c r="C8" s="32"/>
      <c r="D8" s="105" t="s">
        <v>96</v>
      </c>
      <c r="E8" s="32"/>
      <c r="F8" s="32"/>
      <c r="G8" s="32"/>
      <c r="H8" s="32"/>
      <c r="I8" s="106"/>
      <c r="J8" s="32"/>
      <c r="K8" s="32"/>
      <c r="L8" s="107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6.5" customHeight="1">
      <c r="A9" s="32"/>
      <c r="B9" s="37"/>
      <c r="C9" s="32"/>
      <c r="D9" s="32"/>
      <c r="E9" s="340" t="s">
        <v>97</v>
      </c>
      <c r="F9" s="341"/>
      <c r="G9" s="341"/>
      <c r="H9" s="341"/>
      <c r="I9" s="106"/>
      <c r="J9" s="32"/>
      <c r="K9" s="32"/>
      <c r="L9" s="107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1.25">
      <c r="A10" s="32"/>
      <c r="B10" s="37"/>
      <c r="C10" s="32"/>
      <c r="D10" s="32"/>
      <c r="E10" s="32"/>
      <c r="F10" s="32"/>
      <c r="G10" s="32"/>
      <c r="H10" s="32"/>
      <c r="I10" s="106"/>
      <c r="J10" s="32"/>
      <c r="K10" s="32"/>
      <c r="L10" s="107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customHeight="1">
      <c r="A11" s="32"/>
      <c r="B11" s="37"/>
      <c r="C11" s="32"/>
      <c r="D11" s="105" t="s">
        <v>18</v>
      </c>
      <c r="E11" s="32"/>
      <c r="F11" s="108" t="s">
        <v>19</v>
      </c>
      <c r="G11" s="32"/>
      <c r="H11" s="32"/>
      <c r="I11" s="109" t="s">
        <v>20</v>
      </c>
      <c r="J11" s="108" t="s">
        <v>19</v>
      </c>
      <c r="K11" s="32"/>
      <c r="L11" s="107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>
      <c r="A12" s="32"/>
      <c r="B12" s="37"/>
      <c r="C12" s="32"/>
      <c r="D12" s="105" t="s">
        <v>22</v>
      </c>
      <c r="E12" s="32"/>
      <c r="F12" s="108" t="s">
        <v>98</v>
      </c>
      <c r="G12" s="32"/>
      <c r="H12" s="32"/>
      <c r="I12" s="109" t="s">
        <v>24</v>
      </c>
      <c r="J12" s="110" t="str">
        <f>'Rekapitulace stavby'!AN8</f>
        <v>4. 3. 2020</v>
      </c>
      <c r="K12" s="32"/>
      <c r="L12" s="107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9" customHeight="1">
      <c r="A13" s="32"/>
      <c r="B13" s="37"/>
      <c r="C13" s="32"/>
      <c r="D13" s="32"/>
      <c r="E13" s="32"/>
      <c r="F13" s="32"/>
      <c r="G13" s="32"/>
      <c r="H13" s="32"/>
      <c r="I13" s="106"/>
      <c r="J13" s="32"/>
      <c r="K13" s="32"/>
      <c r="L13" s="107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7"/>
      <c r="C14" s="32"/>
      <c r="D14" s="105" t="s">
        <v>26</v>
      </c>
      <c r="E14" s="32"/>
      <c r="F14" s="32"/>
      <c r="G14" s="32"/>
      <c r="H14" s="32"/>
      <c r="I14" s="109" t="s">
        <v>27</v>
      </c>
      <c r="J14" s="108" t="s">
        <v>19</v>
      </c>
      <c r="K14" s="32"/>
      <c r="L14" s="107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customHeight="1">
      <c r="A15" s="32"/>
      <c r="B15" s="37"/>
      <c r="C15" s="32"/>
      <c r="D15" s="32"/>
      <c r="E15" s="108" t="s">
        <v>28</v>
      </c>
      <c r="F15" s="32"/>
      <c r="G15" s="32"/>
      <c r="H15" s="32"/>
      <c r="I15" s="109" t="s">
        <v>29</v>
      </c>
      <c r="J15" s="108" t="s">
        <v>19</v>
      </c>
      <c r="K15" s="32"/>
      <c r="L15" s="107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6.95" customHeight="1">
      <c r="A16" s="32"/>
      <c r="B16" s="37"/>
      <c r="C16" s="32"/>
      <c r="D16" s="32"/>
      <c r="E16" s="32"/>
      <c r="F16" s="32"/>
      <c r="G16" s="32"/>
      <c r="H16" s="32"/>
      <c r="I16" s="106"/>
      <c r="J16" s="32"/>
      <c r="K16" s="32"/>
      <c r="L16" s="107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>
      <c r="A17" s="32"/>
      <c r="B17" s="37"/>
      <c r="C17" s="32"/>
      <c r="D17" s="105" t="s">
        <v>30</v>
      </c>
      <c r="E17" s="32"/>
      <c r="F17" s="32"/>
      <c r="G17" s="32"/>
      <c r="H17" s="32"/>
      <c r="I17" s="109" t="s">
        <v>27</v>
      </c>
      <c r="J17" s="28" t="str">
        <f>'Rekapitulace stavby'!AN13</f>
        <v>Vyplň údaj</v>
      </c>
      <c r="K17" s="32"/>
      <c r="L17" s="107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>
      <c r="A18" s="32"/>
      <c r="B18" s="37"/>
      <c r="C18" s="32"/>
      <c r="D18" s="32"/>
      <c r="E18" s="342" t="str">
        <f>'Rekapitulace stavby'!E14</f>
        <v>Vyplň údaj</v>
      </c>
      <c r="F18" s="343"/>
      <c r="G18" s="343"/>
      <c r="H18" s="343"/>
      <c r="I18" s="109" t="s">
        <v>29</v>
      </c>
      <c r="J18" s="28" t="str">
        <f>'Rekapitulace stavby'!AN14</f>
        <v>Vyplň údaj</v>
      </c>
      <c r="K18" s="32"/>
      <c r="L18" s="107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5" customHeight="1">
      <c r="A19" s="32"/>
      <c r="B19" s="37"/>
      <c r="C19" s="32"/>
      <c r="D19" s="32"/>
      <c r="E19" s="32"/>
      <c r="F19" s="32"/>
      <c r="G19" s="32"/>
      <c r="H19" s="32"/>
      <c r="I19" s="106"/>
      <c r="J19" s="32"/>
      <c r="K19" s="32"/>
      <c r="L19" s="107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>
      <c r="A20" s="32"/>
      <c r="B20" s="37"/>
      <c r="C20" s="32"/>
      <c r="D20" s="105" t="s">
        <v>32</v>
      </c>
      <c r="E20" s="32"/>
      <c r="F20" s="32"/>
      <c r="G20" s="32"/>
      <c r="H20" s="32"/>
      <c r="I20" s="109" t="s">
        <v>27</v>
      </c>
      <c r="J20" s="108" t="s">
        <v>19</v>
      </c>
      <c r="K20" s="32"/>
      <c r="L20" s="107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>
      <c r="A21" s="32"/>
      <c r="B21" s="37"/>
      <c r="C21" s="32"/>
      <c r="D21" s="32"/>
      <c r="E21" s="108" t="s">
        <v>33</v>
      </c>
      <c r="F21" s="32"/>
      <c r="G21" s="32"/>
      <c r="H21" s="32"/>
      <c r="I21" s="109" t="s">
        <v>29</v>
      </c>
      <c r="J21" s="108" t="s">
        <v>19</v>
      </c>
      <c r="K21" s="32"/>
      <c r="L21" s="107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5" customHeight="1">
      <c r="A22" s="32"/>
      <c r="B22" s="37"/>
      <c r="C22" s="32"/>
      <c r="D22" s="32"/>
      <c r="E22" s="32"/>
      <c r="F22" s="32"/>
      <c r="G22" s="32"/>
      <c r="H22" s="32"/>
      <c r="I22" s="106"/>
      <c r="J22" s="32"/>
      <c r="K22" s="32"/>
      <c r="L22" s="107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>
      <c r="A23" s="32"/>
      <c r="B23" s="37"/>
      <c r="C23" s="32"/>
      <c r="D23" s="105" t="s">
        <v>35</v>
      </c>
      <c r="E23" s="32"/>
      <c r="F23" s="32"/>
      <c r="G23" s="32"/>
      <c r="H23" s="32"/>
      <c r="I23" s="109" t="s">
        <v>27</v>
      </c>
      <c r="J23" s="108" t="s">
        <v>19</v>
      </c>
      <c r="K23" s="32"/>
      <c r="L23" s="107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>
      <c r="A24" s="32"/>
      <c r="B24" s="37"/>
      <c r="C24" s="32"/>
      <c r="D24" s="32"/>
      <c r="E24" s="108" t="s">
        <v>36</v>
      </c>
      <c r="F24" s="32"/>
      <c r="G24" s="32"/>
      <c r="H24" s="32"/>
      <c r="I24" s="109" t="s">
        <v>29</v>
      </c>
      <c r="J24" s="108" t="s">
        <v>19</v>
      </c>
      <c r="K24" s="32"/>
      <c r="L24" s="107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5" customHeight="1">
      <c r="A25" s="32"/>
      <c r="B25" s="37"/>
      <c r="C25" s="32"/>
      <c r="D25" s="32"/>
      <c r="E25" s="32"/>
      <c r="F25" s="32"/>
      <c r="G25" s="32"/>
      <c r="H25" s="32"/>
      <c r="I25" s="106"/>
      <c r="J25" s="32"/>
      <c r="K25" s="32"/>
      <c r="L25" s="107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>
      <c r="A26" s="32"/>
      <c r="B26" s="37"/>
      <c r="C26" s="32"/>
      <c r="D26" s="105" t="s">
        <v>37</v>
      </c>
      <c r="E26" s="32"/>
      <c r="F26" s="32"/>
      <c r="G26" s="32"/>
      <c r="H26" s="32"/>
      <c r="I26" s="106"/>
      <c r="J26" s="32"/>
      <c r="K26" s="32"/>
      <c r="L26" s="107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6.5" customHeight="1">
      <c r="A27" s="111"/>
      <c r="B27" s="112"/>
      <c r="C27" s="111"/>
      <c r="D27" s="111"/>
      <c r="E27" s="344" t="s">
        <v>19</v>
      </c>
      <c r="F27" s="344"/>
      <c r="G27" s="344"/>
      <c r="H27" s="344"/>
      <c r="I27" s="113"/>
      <c r="J27" s="111"/>
      <c r="K27" s="111"/>
      <c r="L27" s="114"/>
      <c r="S27" s="111"/>
      <c r="T27" s="111"/>
      <c r="U27" s="111"/>
      <c r="V27" s="111"/>
      <c r="W27" s="111"/>
      <c r="X27" s="111"/>
      <c r="Y27" s="111"/>
      <c r="Z27" s="111"/>
      <c r="AA27" s="111"/>
      <c r="AB27" s="111"/>
      <c r="AC27" s="111"/>
      <c r="AD27" s="111"/>
      <c r="AE27" s="111"/>
    </row>
    <row r="28" spans="1:31" s="2" customFormat="1" ht="6.95" customHeight="1">
      <c r="A28" s="32"/>
      <c r="B28" s="37"/>
      <c r="C28" s="32"/>
      <c r="D28" s="32"/>
      <c r="E28" s="32"/>
      <c r="F28" s="32"/>
      <c r="G28" s="32"/>
      <c r="H28" s="32"/>
      <c r="I28" s="106"/>
      <c r="J28" s="32"/>
      <c r="K28" s="32"/>
      <c r="L28" s="107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5" customHeight="1">
      <c r="A29" s="32"/>
      <c r="B29" s="37"/>
      <c r="C29" s="32"/>
      <c r="D29" s="115"/>
      <c r="E29" s="115"/>
      <c r="F29" s="115"/>
      <c r="G29" s="115"/>
      <c r="H29" s="115"/>
      <c r="I29" s="116"/>
      <c r="J29" s="115"/>
      <c r="K29" s="115"/>
      <c r="L29" s="107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25.35" customHeight="1">
      <c r="A30" s="32"/>
      <c r="B30" s="37"/>
      <c r="C30" s="32"/>
      <c r="D30" s="117" t="s">
        <v>39</v>
      </c>
      <c r="E30" s="32"/>
      <c r="F30" s="32"/>
      <c r="G30" s="32"/>
      <c r="H30" s="32"/>
      <c r="I30" s="106"/>
      <c r="J30" s="118">
        <f>ROUND(J89, 2)</f>
        <v>0</v>
      </c>
      <c r="K30" s="32"/>
      <c r="L30" s="107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5" customHeight="1">
      <c r="A31" s="32"/>
      <c r="B31" s="37"/>
      <c r="C31" s="32"/>
      <c r="D31" s="115"/>
      <c r="E31" s="115"/>
      <c r="F31" s="115"/>
      <c r="G31" s="115"/>
      <c r="H31" s="115"/>
      <c r="I31" s="116"/>
      <c r="J31" s="115"/>
      <c r="K31" s="115"/>
      <c r="L31" s="107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14.45" customHeight="1">
      <c r="A32" s="32"/>
      <c r="B32" s="37"/>
      <c r="C32" s="32"/>
      <c r="D32" s="32"/>
      <c r="E32" s="32"/>
      <c r="F32" s="119" t="s">
        <v>41</v>
      </c>
      <c r="G32" s="32"/>
      <c r="H32" s="32"/>
      <c r="I32" s="120" t="s">
        <v>40</v>
      </c>
      <c r="J32" s="119" t="s">
        <v>42</v>
      </c>
      <c r="K32" s="32"/>
      <c r="L32" s="107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14.45" customHeight="1">
      <c r="A33" s="32"/>
      <c r="B33" s="37"/>
      <c r="C33" s="32"/>
      <c r="D33" s="121" t="s">
        <v>43</v>
      </c>
      <c r="E33" s="105" t="s">
        <v>44</v>
      </c>
      <c r="F33" s="122">
        <f>ROUND((SUM(BE89:BE275)),  2)</f>
        <v>0</v>
      </c>
      <c r="G33" s="32"/>
      <c r="H33" s="32"/>
      <c r="I33" s="123">
        <v>0.21</v>
      </c>
      <c r="J33" s="122">
        <f>ROUND(((SUM(BE89:BE275))*I33),  2)</f>
        <v>0</v>
      </c>
      <c r="K33" s="32"/>
      <c r="L33" s="107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>
      <c r="A34" s="32"/>
      <c r="B34" s="37"/>
      <c r="C34" s="32"/>
      <c r="D34" s="32"/>
      <c r="E34" s="105" t="s">
        <v>45</v>
      </c>
      <c r="F34" s="122">
        <f>ROUND((SUM(BF89:BF275)),  2)</f>
        <v>0</v>
      </c>
      <c r="G34" s="32"/>
      <c r="H34" s="32"/>
      <c r="I34" s="123">
        <v>0.15</v>
      </c>
      <c r="J34" s="122">
        <f>ROUND(((SUM(BF89:BF275))*I34),  2)</f>
        <v>0</v>
      </c>
      <c r="K34" s="32"/>
      <c r="L34" s="107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hidden="1" customHeight="1">
      <c r="A35" s="32"/>
      <c r="B35" s="37"/>
      <c r="C35" s="32"/>
      <c r="D35" s="32"/>
      <c r="E35" s="105" t="s">
        <v>46</v>
      </c>
      <c r="F35" s="122">
        <f>ROUND((SUM(BG89:BG275)),  2)</f>
        <v>0</v>
      </c>
      <c r="G35" s="32"/>
      <c r="H35" s="32"/>
      <c r="I35" s="123">
        <v>0.21</v>
      </c>
      <c r="J35" s="122">
        <f>0</f>
        <v>0</v>
      </c>
      <c r="K35" s="32"/>
      <c r="L35" s="107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hidden="1" customHeight="1">
      <c r="A36" s="32"/>
      <c r="B36" s="37"/>
      <c r="C36" s="32"/>
      <c r="D36" s="32"/>
      <c r="E36" s="105" t="s">
        <v>47</v>
      </c>
      <c r="F36" s="122">
        <f>ROUND((SUM(BH89:BH275)),  2)</f>
        <v>0</v>
      </c>
      <c r="G36" s="32"/>
      <c r="H36" s="32"/>
      <c r="I36" s="123">
        <v>0.15</v>
      </c>
      <c r="J36" s="122">
        <f>0</f>
        <v>0</v>
      </c>
      <c r="K36" s="32"/>
      <c r="L36" s="107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>
      <c r="A37" s="32"/>
      <c r="B37" s="37"/>
      <c r="C37" s="32"/>
      <c r="D37" s="32"/>
      <c r="E37" s="105" t="s">
        <v>48</v>
      </c>
      <c r="F37" s="122">
        <f>ROUND((SUM(BI89:BI275)),  2)</f>
        <v>0</v>
      </c>
      <c r="G37" s="32"/>
      <c r="H37" s="32"/>
      <c r="I37" s="123">
        <v>0</v>
      </c>
      <c r="J37" s="122">
        <f>0</f>
        <v>0</v>
      </c>
      <c r="K37" s="32"/>
      <c r="L37" s="107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6.95" customHeight="1">
      <c r="A38" s="32"/>
      <c r="B38" s="37"/>
      <c r="C38" s="32"/>
      <c r="D38" s="32"/>
      <c r="E38" s="32"/>
      <c r="F38" s="32"/>
      <c r="G38" s="32"/>
      <c r="H38" s="32"/>
      <c r="I38" s="106"/>
      <c r="J38" s="32"/>
      <c r="K38" s="32"/>
      <c r="L38" s="107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25.35" customHeight="1">
      <c r="A39" s="32"/>
      <c r="B39" s="37"/>
      <c r="C39" s="124"/>
      <c r="D39" s="125" t="s">
        <v>49</v>
      </c>
      <c r="E39" s="126"/>
      <c r="F39" s="126"/>
      <c r="G39" s="127" t="s">
        <v>50</v>
      </c>
      <c r="H39" s="128" t="s">
        <v>51</v>
      </c>
      <c r="I39" s="129"/>
      <c r="J39" s="130">
        <f>SUM(J30:J37)</f>
        <v>0</v>
      </c>
      <c r="K39" s="131"/>
      <c r="L39" s="107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14.45" customHeight="1">
      <c r="A40" s="32"/>
      <c r="B40" s="132"/>
      <c r="C40" s="133"/>
      <c r="D40" s="133"/>
      <c r="E40" s="133"/>
      <c r="F40" s="133"/>
      <c r="G40" s="133"/>
      <c r="H40" s="133"/>
      <c r="I40" s="134"/>
      <c r="J40" s="133"/>
      <c r="K40" s="133"/>
      <c r="L40" s="107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4" spans="1:31" s="2" customFormat="1" ht="6.95" customHeight="1">
      <c r="A44" s="32"/>
      <c r="B44" s="135"/>
      <c r="C44" s="136"/>
      <c r="D44" s="136"/>
      <c r="E44" s="136"/>
      <c r="F44" s="136"/>
      <c r="G44" s="136"/>
      <c r="H44" s="136"/>
      <c r="I44" s="137"/>
      <c r="J44" s="136"/>
      <c r="K44" s="136"/>
      <c r="L44" s="107"/>
      <c r="S44" s="32"/>
      <c r="T44" s="32"/>
      <c r="U44" s="32"/>
      <c r="V44" s="32"/>
      <c r="W44" s="32"/>
      <c r="X44" s="32"/>
      <c r="Y44" s="32"/>
      <c r="Z44" s="32"/>
      <c r="AA44" s="32"/>
      <c r="AB44" s="32"/>
      <c r="AC44" s="32"/>
      <c r="AD44" s="32"/>
      <c r="AE44" s="32"/>
    </row>
    <row r="45" spans="1:31" s="2" customFormat="1" ht="24.95" customHeight="1">
      <c r="A45" s="32"/>
      <c r="B45" s="33"/>
      <c r="C45" s="21" t="s">
        <v>99</v>
      </c>
      <c r="D45" s="34"/>
      <c r="E45" s="34"/>
      <c r="F45" s="34"/>
      <c r="G45" s="34"/>
      <c r="H45" s="34"/>
      <c r="I45" s="106"/>
      <c r="J45" s="34"/>
      <c r="K45" s="34"/>
      <c r="L45" s="107"/>
      <c r="S45" s="32"/>
      <c r="T45" s="32"/>
      <c r="U45" s="32"/>
      <c r="V45" s="32"/>
      <c r="W45" s="32"/>
      <c r="X45" s="32"/>
      <c r="Y45" s="32"/>
      <c r="Z45" s="32"/>
      <c r="AA45" s="32"/>
      <c r="AB45" s="32"/>
      <c r="AC45" s="32"/>
      <c r="AD45" s="32"/>
      <c r="AE45" s="32"/>
    </row>
    <row r="46" spans="1:31" s="2" customFormat="1" ht="6.95" customHeight="1">
      <c r="A46" s="32"/>
      <c r="B46" s="33"/>
      <c r="C46" s="34"/>
      <c r="D46" s="34"/>
      <c r="E46" s="34"/>
      <c r="F46" s="34"/>
      <c r="G46" s="34"/>
      <c r="H46" s="34"/>
      <c r="I46" s="106"/>
      <c r="J46" s="34"/>
      <c r="K46" s="34"/>
      <c r="L46" s="107"/>
      <c r="S46" s="32"/>
      <c r="T46" s="32"/>
      <c r="U46" s="32"/>
      <c r="V46" s="32"/>
      <c r="W46" s="32"/>
      <c r="X46" s="32"/>
      <c r="Y46" s="32"/>
      <c r="Z46" s="32"/>
      <c r="AA46" s="32"/>
      <c r="AB46" s="32"/>
      <c r="AC46" s="32"/>
      <c r="AD46" s="32"/>
      <c r="AE46" s="32"/>
    </row>
    <row r="47" spans="1:31" s="2" customFormat="1" ht="12" customHeight="1">
      <c r="A47" s="32"/>
      <c r="B47" s="33"/>
      <c r="C47" s="27" t="s">
        <v>16</v>
      </c>
      <c r="D47" s="34"/>
      <c r="E47" s="34"/>
      <c r="F47" s="34"/>
      <c r="G47" s="34"/>
      <c r="H47" s="34"/>
      <c r="I47" s="106"/>
      <c r="J47" s="34"/>
      <c r="K47" s="34"/>
      <c r="L47" s="107"/>
      <c r="S47" s="32"/>
      <c r="T47" s="32"/>
      <c r="U47" s="32"/>
      <c r="V47" s="32"/>
      <c r="W47" s="32"/>
      <c r="X47" s="32"/>
      <c r="Y47" s="32"/>
      <c r="Z47" s="32"/>
      <c r="AA47" s="32"/>
      <c r="AB47" s="32"/>
      <c r="AC47" s="32"/>
      <c r="AD47" s="32"/>
      <c r="AE47" s="32"/>
    </row>
    <row r="48" spans="1:31" s="2" customFormat="1" ht="16.5" customHeight="1">
      <c r="A48" s="32"/>
      <c r="B48" s="33"/>
      <c r="C48" s="34"/>
      <c r="D48" s="34"/>
      <c r="E48" s="345" t="str">
        <f>E7</f>
        <v>Oprava PZS v km 16,727 a 17,104 na trati Praha - Turnov</v>
      </c>
      <c r="F48" s="346"/>
      <c r="G48" s="346"/>
      <c r="H48" s="346"/>
      <c r="I48" s="106"/>
      <c r="J48" s="34"/>
      <c r="K48" s="34"/>
      <c r="L48" s="107"/>
      <c r="S48" s="32"/>
      <c r="T48" s="32"/>
      <c r="U48" s="32"/>
      <c r="V48" s="32"/>
      <c r="W48" s="32"/>
      <c r="X48" s="32"/>
      <c r="Y48" s="32"/>
      <c r="Z48" s="32"/>
      <c r="AA48" s="32"/>
      <c r="AB48" s="32"/>
      <c r="AC48" s="32"/>
      <c r="AD48" s="32"/>
      <c r="AE48" s="32"/>
    </row>
    <row r="49" spans="1:47" s="2" customFormat="1" ht="12" customHeight="1">
      <c r="A49" s="32"/>
      <c r="B49" s="33"/>
      <c r="C49" s="27" t="s">
        <v>96</v>
      </c>
      <c r="D49" s="34"/>
      <c r="E49" s="34"/>
      <c r="F49" s="34"/>
      <c r="G49" s="34"/>
      <c r="H49" s="34"/>
      <c r="I49" s="106"/>
      <c r="J49" s="34"/>
      <c r="K49" s="34"/>
      <c r="L49" s="107"/>
      <c r="S49" s="32"/>
      <c r="T49" s="32"/>
      <c r="U49" s="32"/>
      <c r="V49" s="32"/>
      <c r="W49" s="32"/>
      <c r="X49" s="32"/>
      <c r="Y49" s="32"/>
      <c r="Z49" s="32"/>
      <c r="AA49" s="32"/>
      <c r="AB49" s="32"/>
      <c r="AC49" s="32"/>
      <c r="AD49" s="32"/>
      <c r="AE49" s="32"/>
    </row>
    <row r="50" spans="1:47" s="2" customFormat="1" ht="16.5" customHeight="1">
      <c r="A50" s="32"/>
      <c r="B50" s="33"/>
      <c r="C50" s="34"/>
      <c r="D50" s="34"/>
      <c r="E50" s="298" t="str">
        <f>E9</f>
        <v>01 - Technologická část</v>
      </c>
      <c r="F50" s="347"/>
      <c r="G50" s="347"/>
      <c r="H50" s="347"/>
      <c r="I50" s="106"/>
      <c r="J50" s="34"/>
      <c r="K50" s="34"/>
      <c r="L50" s="107"/>
      <c r="S50" s="32"/>
      <c r="T50" s="32"/>
      <c r="U50" s="32"/>
      <c r="V50" s="32"/>
      <c r="W50" s="32"/>
      <c r="X50" s="32"/>
      <c r="Y50" s="32"/>
      <c r="Z50" s="32"/>
      <c r="AA50" s="32"/>
      <c r="AB50" s="32"/>
      <c r="AC50" s="32"/>
      <c r="AD50" s="32"/>
      <c r="AE50" s="32"/>
    </row>
    <row r="51" spans="1:47" s="2" customFormat="1" ht="6.95" customHeight="1">
      <c r="A51" s="32"/>
      <c r="B51" s="33"/>
      <c r="C51" s="34"/>
      <c r="D51" s="34"/>
      <c r="E51" s="34"/>
      <c r="F51" s="34"/>
      <c r="G51" s="34"/>
      <c r="H51" s="34"/>
      <c r="I51" s="106"/>
      <c r="J51" s="34"/>
      <c r="K51" s="34"/>
      <c r="L51" s="107"/>
      <c r="S51" s="32"/>
      <c r="T51" s="32"/>
      <c r="U51" s="32"/>
      <c r="V51" s="32"/>
      <c r="W51" s="32"/>
      <c r="X51" s="32"/>
      <c r="Y51" s="32"/>
      <c r="Z51" s="32"/>
      <c r="AA51" s="32"/>
      <c r="AB51" s="32"/>
      <c r="AC51" s="32"/>
      <c r="AD51" s="32"/>
      <c r="AE51" s="32"/>
    </row>
    <row r="52" spans="1:47" s="2" customFormat="1" ht="12" customHeight="1">
      <c r="A52" s="32"/>
      <c r="B52" s="33"/>
      <c r="C52" s="27" t="s">
        <v>22</v>
      </c>
      <c r="D52" s="34"/>
      <c r="E52" s="34"/>
      <c r="F52" s="25" t="str">
        <f>F12</f>
        <v xml:space="preserve"> Drchkov</v>
      </c>
      <c r="G52" s="34"/>
      <c r="H52" s="34"/>
      <c r="I52" s="109" t="s">
        <v>24</v>
      </c>
      <c r="J52" s="57" t="str">
        <f>IF(J12="","",J12)</f>
        <v>4. 3. 2020</v>
      </c>
      <c r="K52" s="34"/>
      <c r="L52" s="107"/>
      <c r="S52" s="32"/>
      <c r="T52" s="32"/>
      <c r="U52" s="32"/>
      <c r="V52" s="32"/>
      <c r="W52" s="32"/>
      <c r="X52" s="32"/>
      <c r="Y52" s="32"/>
      <c r="Z52" s="32"/>
      <c r="AA52" s="32"/>
      <c r="AB52" s="32"/>
      <c r="AC52" s="32"/>
      <c r="AD52" s="32"/>
      <c r="AE52" s="32"/>
    </row>
    <row r="53" spans="1:47" s="2" customFormat="1" ht="6.95" customHeight="1">
      <c r="A53" s="32"/>
      <c r="B53" s="33"/>
      <c r="C53" s="34"/>
      <c r="D53" s="34"/>
      <c r="E53" s="34"/>
      <c r="F53" s="34"/>
      <c r="G53" s="34"/>
      <c r="H53" s="34"/>
      <c r="I53" s="106"/>
      <c r="J53" s="34"/>
      <c r="K53" s="34"/>
      <c r="L53" s="107"/>
      <c r="S53" s="32"/>
      <c r="T53" s="32"/>
      <c r="U53" s="32"/>
      <c r="V53" s="32"/>
      <c r="W53" s="32"/>
      <c r="X53" s="32"/>
      <c r="Y53" s="32"/>
      <c r="Z53" s="32"/>
      <c r="AA53" s="32"/>
      <c r="AB53" s="32"/>
      <c r="AC53" s="32"/>
      <c r="AD53" s="32"/>
      <c r="AE53" s="32"/>
    </row>
    <row r="54" spans="1:47" s="2" customFormat="1" ht="15.2" customHeight="1">
      <c r="A54" s="32"/>
      <c r="B54" s="33"/>
      <c r="C54" s="27" t="s">
        <v>26</v>
      </c>
      <c r="D54" s="34"/>
      <c r="E54" s="34"/>
      <c r="F54" s="25" t="str">
        <f>E15</f>
        <v>Kejkula</v>
      </c>
      <c r="G54" s="34"/>
      <c r="H54" s="34"/>
      <c r="I54" s="109" t="s">
        <v>32</v>
      </c>
      <c r="J54" s="30" t="str">
        <f>E21</f>
        <v xml:space="preserve"> </v>
      </c>
      <c r="K54" s="34"/>
      <c r="L54" s="107"/>
      <c r="S54" s="32"/>
      <c r="T54" s="32"/>
      <c r="U54" s="32"/>
      <c r="V54" s="32"/>
      <c r="W54" s="32"/>
      <c r="X54" s="32"/>
      <c r="Y54" s="32"/>
      <c r="Z54" s="32"/>
      <c r="AA54" s="32"/>
      <c r="AB54" s="32"/>
      <c r="AC54" s="32"/>
      <c r="AD54" s="32"/>
      <c r="AE54" s="32"/>
    </row>
    <row r="55" spans="1:47" s="2" customFormat="1" ht="15.2" customHeight="1">
      <c r="A55" s="32"/>
      <c r="B55" s="33"/>
      <c r="C55" s="27" t="s">
        <v>30</v>
      </c>
      <c r="D55" s="34"/>
      <c r="E55" s="34"/>
      <c r="F55" s="25" t="str">
        <f>IF(E18="","",E18)</f>
        <v>Vyplň údaj</v>
      </c>
      <c r="G55" s="34"/>
      <c r="H55" s="34"/>
      <c r="I55" s="109" t="s">
        <v>35</v>
      </c>
      <c r="J55" s="30" t="str">
        <f>E24</f>
        <v>Bělehrad</v>
      </c>
      <c r="K55" s="34"/>
      <c r="L55" s="107"/>
      <c r="S55" s="32"/>
      <c r="T55" s="32"/>
      <c r="U55" s="32"/>
      <c r="V55" s="32"/>
      <c r="W55" s="32"/>
      <c r="X55" s="32"/>
      <c r="Y55" s="32"/>
      <c r="Z55" s="32"/>
      <c r="AA55" s="32"/>
      <c r="AB55" s="32"/>
      <c r="AC55" s="32"/>
      <c r="AD55" s="32"/>
      <c r="AE55" s="32"/>
    </row>
    <row r="56" spans="1:47" s="2" customFormat="1" ht="10.35" customHeight="1">
      <c r="A56" s="32"/>
      <c r="B56" s="33"/>
      <c r="C56" s="34"/>
      <c r="D56" s="34"/>
      <c r="E56" s="34"/>
      <c r="F56" s="34"/>
      <c r="G56" s="34"/>
      <c r="H56" s="34"/>
      <c r="I56" s="106"/>
      <c r="J56" s="34"/>
      <c r="K56" s="34"/>
      <c r="L56" s="107"/>
      <c r="S56" s="32"/>
      <c r="T56" s="32"/>
      <c r="U56" s="32"/>
      <c r="V56" s="32"/>
      <c r="W56" s="32"/>
      <c r="X56" s="32"/>
      <c r="Y56" s="32"/>
      <c r="Z56" s="32"/>
      <c r="AA56" s="32"/>
      <c r="AB56" s="32"/>
      <c r="AC56" s="32"/>
      <c r="AD56" s="32"/>
      <c r="AE56" s="32"/>
    </row>
    <row r="57" spans="1:47" s="2" customFormat="1" ht="29.25" customHeight="1">
      <c r="A57" s="32"/>
      <c r="B57" s="33"/>
      <c r="C57" s="138" t="s">
        <v>100</v>
      </c>
      <c r="D57" s="139"/>
      <c r="E57" s="139"/>
      <c r="F57" s="139"/>
      <c r="G57" s="139"/>
      <c r="H57" s="139"/>
      <c r="I57" s="140"/>
      <c r="J57" s="141" t="s">
        <v>101</v>
      </c>
      <c r="K57" s="139"/>
      <c r="L57" s="107"/>
      <c r="S57" s="32"/>
      <c r="T57" s="32"/>
      <c r="U57" s="32"/>
      <c r="V57" s="32"/>
      <c r="W57" s="32"/>
      <c r="X57" s="32"/>
      <c r="Y57" s="32"/>
      <c r="Z57" s="32"/>
      <c r="AA57" s="32"/>
      <c r="AB57" s="32"/>
      <c r="AC57" s="32"/>
      <c r="AD57" s="32"/>
      <c r="AE57" s="32"/>
    </row>
    <row r="58" spans="1:47" s="2" customFormat="1" ht="10.35" customHeight="1">
      <c r="A58" s="32"/>
      <c r="B58" s="33"/>
      <c r="C58" s="34"/>
      <c r="D58" s="34"/>
      <c r="E58" s="34"/>
      <c r="F58" s="34"/>
      <c r="G58" s="34"/>
      <c r="H58" s="34"/>
      <c r="I58" s="106"/>
      <c r="J58" s="34"/>
      <c r="K58" s="34"/>
      <c r="L58" s="107"/>
      <c r="S58" s="32"/>
      <c r="T58" s="32"/>
      <c r="U58" s="32"/>
      <c r="V58" s="32"/>
      <c r="W58" s="32"/>
      <c r="X58" s="32"/>
      <c r="Y58" s="32"/>
      <c r="Z58" s="32"/>
      <c r="AA58" s="32"/>
      <c r="AB58" s="32"/>
      <c r="AC58" s="32"/>
      <c r="AD58" s="32"/>
      <c r="AE58" s="32"/>
    </row>
    <row r="59" spans="1:47" s="2" customFormat="1" ht="22.9" customHeight="1">
      <c r="A59" s="32"/>
      <c r="B59" s="33"/>
      <c r="C59" s="142" t="s">
        <v>71</v>
      </c>
      <c r="D59" s="34"/>
      <c r="E59" s="34"/>
      <c r="F59" s="34"/>
      <c r="G59" s="34"/>
      <c r="H59" s="34"/>
      <c r="I59" s="106"/>
      <c r="J59" s="75">
        <f>J89</f>
        <v>0</v>
      </c>
      <c r="K59" s="34"/>
      <c r="L59" s="107"/>
      <c r="S59" s="32"/>
      <c r="T59" s="32"/>
      <c r="U59" s="32"/>
      <c r="V59" s="32"/>
      <c r="W59" s="32"/>
      <c r="X59" s="32"/>
      <c r="Y59" s="32"/>
      <c r="Z59" s="32"/>
      <c r="AA59" s="32"/>
      <c r="AB59" s="32"/>
      <c r="AC59" s="32"/>
      <c r="AD59" s="32"/>
      <c r="AE59" s="32"/>
      <c r="AU59" s="15" t="s">
        <v>102</v>
      </c>
    </row>
    <row r="60" spans="1:47" s="9" customFormat="1" ht="24.95" customHeight="1">
      <c r="B60" s="143"/>
      <c r="C60" s="144"/>
      <c r="D60" s="145" t="s">
        <v>103</v>
      </c>
      <c r="E60" s="146"/>
      <c r="F60" s="146"/>
      <c r="G60" s="146"/>
      <c r="H60" s="146"/>
      <c r="I60" s="147"/>
      <c r="J60" s="148">
        <f>J90</f>
        <v>0</v>
      </c>
      <c r="K60" s="144"/>
      <c r="L60" s="149"/>
    </row>
    <row r="61" spans="1:47" s="9" customFormat="1" ht="24.95" customHeight="1">
      <c r="B61" s="143"/>
      <c r="C61" s="144"/>
      <c r="D61" s="145" t="s">
        <v>104</v>
      </c>
      <c r="E61" s="146"/>
      <c r="F61" s="146"/>
      <c r="G61" s="146"/>
      <c r="H61" s="146"/>
      <c r="I61" s="147"/>
      <c r="J61" s="148">
        <f>J127</f>
        <v>0</v>
      </c>
      <c r="K61" s="144"/>
      <c r="L61" s="149"/>
    </row>
    <row r="62" spans="1:47" s="10" customFormat="1" ht="19.899999999999999" customHeight="1">
      <c r="B62" s="150"/>
      <c r="C62" s="151"/>
      <c r="D62" s="152" t="s">
        <v>105</v>
      </c>
      <c r="E62" s="153"/>
      <c r="F62" s="153"/>
      <c r="G62" s="153"/>
      <c r="H62" s="153"/>
      <c r="I62" s="154"/>
      <c r="J62" s="155">
        <f>J137</f>
        <v>0</v>
      </c>
      <c r="K62" s="151"/>
      <c r="L62" s="156"/>
    </row>
    <row r="63" spans="1:47" s="9" customFormat="1" ht="24.95" customHeight="1">
      <c r="B63" s="143"/>
      <c r="C63" s="144"/>
      <c r="D63" s="145" t="s">
        <v>106</v>
      </c>
      <c r="E63" s="146"/>
      <c r="F63" s="146"/>
      <c r="G63" s="146"/>
      <c r="H63" s="146"/>
      <c r="I63" s="147"/>
      <c r="J63" s="148">
        <f>J147</f>
        <v>0</v>
      </c>
      <c r="K63" s="144"/>
      <c r="L63" s="149"/>
    </row>
    <row r="64" spans="1:47" s="9" customFormat="1" ht="24.95" customHeight="1">
      <c r="B64" s="143"/>
      <c r="C64" s="144"/>
      <c r="D64" s="145" t="s">
        <v>107</v>
      </c>
      <c r="E64" s="146"/>
      <c r="F64" s="146"/>
      <c r="G64" s="146"/>
      <c r="H64" s="146"/>
      <c r="I64" s="147"/>
      <c r="J64" s="148">
        <f>J171</f>
        <v>0</v>
      </c>
      <c r="K64" s="144"/>
      <c r="L64" s="149"/>
    </row>
    <row r="65" spans="1:31" s="9" customFormat="1" ht="24.95" customHeight="1">
      <c r="B65" s="143"/>
      <c r="C65" s="144"/>
      <c r="D65" s="145" t="s">
        <v>108</v>
      </c>
      <c r="E65" s="146"/>
      <c r="F65" s="146"/>
      <c r="G65" s="146"/>
      <c r="H65" s="146"/>
      <c r="I65" s="147"/>
      <c r="J65" s="148">
        <f>J198</f>
        <v>0</v>
      </c>
      <c r="K65" s="144"/>
      <c r="L65" s="149"/>
    </row>
    <row r="66" spans="1:31" s="9" customFormat="1" ht="24.95" customHeight="1">
      <c r="B66" s="143"/>
      <c r="C66" s="144"/>
      <c r="D66" s="145" t="s">
        <v>109</v>
      </c>
      <c r="E66" s="146"/>
      <c r="F66" s="146"/>
      <c r="G66" s="146"/>
      <c r="H66" s="146"/>
      <c r="I66" s="147"/>
      <c r="J66" s="148">
        <f>J203</f>
        <v>0</v>
      </c>
      <c r="K66" s="144"/>
      <c r="L66" s="149"/>
    </row>
    <row r="67" spans="1:31" s="9" customFormat="1" ht="24.95" customHeight="1">
      <c r="B67" s="143"/>
      <c r="C67" s="144"/>
      <c r="D67" s="145" t="s">
        <v>110</v>
      </c>
      <c r="E67" s="146"/>
      <c r="F67" s="146"/>
      <c r="G67" s="146"/>
      <c r="H67" s="146"/>
      <c r="I67" s="147"/>
      <c r="J67" s="148">
        <f>J224</f>
        <v>0</v>
      </c>
      <c r="K67" s="144"/>
      <c r="L67" s="149"/>
    </row>
    <row r="68" spans="1:31" s="9" customFormat="1" ht="24.95" customHeight="1">
      <c r="B68" s="143"/>
      <c r="C68" s="144"/>
      <c r="D68" s="145" t="s">
        <v>111</v>
      </c>
      <c r="E68" s="146"/>
      <c r="F68" s="146"/>
      <c r="G68" s="146"/>
      <c r="H68" s="146"/>
      <c r="I68" s="147"/>
      <c r="J68" s="148">
        <f>J261</f>
        <v>0</v>
      </c>
      <c r="K68" s="144"/>
      <c r="L68" s="149"/>
    </row>
    <row r="69" spans="1:31" s="9" customFormat="1" ht="24.95" customHeight="1">
      <c r="B69" s="143"/>
      <c r="C69" s="144"/>
      <c r="D69" s="145" t="s">
        <v>112</v>
      </c>
      <c r="E69" s="146"/>
      <c r="F69" s="146"/>
      <c r="G69" s="146"/>
      <c r="H69" s="146"/>
      <c r="I69" s="147"/>
      <c r="J69" s="148">
        <f>J266</f>
        <v>0</v>
      </c>
      <c r="K69" s="144"/>
      <c r="L69" s="149"/>
    </row>
    <row r="70" spans="1:31" s="2" customFormat="1" ht="21.75" customHeight="1">
      <c r="A70" s="32"/>
      <c r="B70" s="33"/>
      <c r="C70" s="34"/>
      <c r="D70" s="34"/>
      <c r="E70" s="34"/>
      <c r="F70" s="34"/>
      <c r="G70" s="34"/>
      <c r="H70" s="34"/>
      <c r="I70" s="106"/>
      <c r="J70" s="34"/>
      <c r="K70" s="34"/>
      <c r="L70" s="107"/>
      <c r="S70" s="32"/>
      <c r="T70" s="32"/>
      <c r="U70" s="32"/>
      <c r="V70" s="32"/>
      <c r="W70" s="32"/>
      <c r="X70" s="32"/>
      <c r="Y70" s="32"/>
      <c r="Z70" s="32"/>
      <c r="AA70" s="32"/>
      <c r="AB70" s="32"/>
      <c r="AC70" s="32"/>
      <c r="AD70" s="32"/>
      <c r="AE70" s="32"/>
    </row>
    <row r="71" spans="1:31" s="2" customFormat="1" ht="6.95" customHeight="1">
      <c r="A71" s="32"/>
      <c r="B71" s="45"/>
      <c r="C71" s="46"/>
      <c r="D71" s="46"/>
      <c r="E71" s="46"/>
      <c r="F71" s="46"/>
      <c r="G71" s="46"/>
      <c r="H71" s="46"/>
      <c r="I71" s="134"/>
      <c r="J71" s="46"/>
      <c r="K71" s="46"/>
      <c r="L71" s="107"/>
      <c r="S71" s="32"/>
      <c r="T71" s="32"/>
      <c r="U71" s="32"/>
      <c r="V71" s="32"/>
      <c r="W71" s="32"/>
      <c r="X71" s="32"/>
      <c r="Y71" s="32"/>
      <c r="Z71" s="32"/>
      <c r="AA71" s="32"/>
      <c r="AB71" s="32"/>
      <c r="AC71" s="32"/>
      <c r="AD71" s="32"/>
      <c r="AE71" s="32"/>
    </row>
    <row r="75" spans="1:31" s="2" customFormat="1" ht="6.95" customHeight="1">
      <c r="A75" s="32"/>
      <c r="B75" s="47"/>
      <c r="C75" s="48"/>
      <c r="D75" s="48"/>
      <c r="E75" s="48"/>
      <c r="F75" s="48"/>
      <c r="G75" s="48"/>
      <c r="H75" s="48"/>
      <c r="I75" s="137"/>
      <c r="J75" s="48"/>
      <c r="K75" s="48"/>
      <c r="L75" s="107"/>
      <c r="S75" s="32"/>
      <c r="T75" s="32"/>
      <c r="U75" s="32"/>
      <c r="V75" s="32"/>
      <c r="W75" s="32"/>
      <c r="X75" s="32"/>
      <c r="Y75" s="32"/>
      <c r="Z75" s="32"/>
      <c r="AA75" s="32"/>
      <c r="AB75" s="32"/>
      <c r="AC75" s="32"/>
      <c r="AD75" s="32"/>
      <c r="AE75" s="32"/>
    </row>
    <row r="76" spans="1:31" s="2" customFormat="1" ht="24.95" customHeight="1">
      <c r="A76" s="32"/>
      <c r="B76" s="33"/>
      <c r="C76" s="21" t="s">
        <v>113</v>
      </c>
      <c r="D76" s="34"/>
      <c r="E76" s="34"/>
      <c r="F76" s="34"/>
      <c r="G76" s="34"/>
      <c r="H76" s="34"/>
      <c r="I76" s="106"/>
      <c r="J76" s="34"/>
      <c r="K76" s="34"/>
      <c r="L76" s="107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6.95" customHeight="1">
      <c r="A77" s="32"/>
      <c r="B77" s="33"/>
      <c r="C77" s="34"/>
      <c r="D77" s="34"/>
      <c r="E77" s="34"/>
      <c r="F77" s="34"/>
      <c r="G77" s="34"/>
      <c r="H77" s="34"/>
      <c r="I77" s="106"/>
      <c r="J77" s="34"/>
      <c r="K77" s="34"/>
      <c r="L77" s="107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78" spans="1:31" s="2" customFormat="1" ht="12" customHeight="1">
      <c r="A78" s="32"/>
      <c r="B78" s="33"/>
      <c r="C78" s="27" t="s">
        <v>16</v>
      </c>
      <c r="D78" s="34"/>
      <c r="E78" s="34"/>
      <c r="F78" s="34"/>
      <c r="G78" s="34"/>
      <c r="H78" s="34"/>
      <c r="I78" s="106"/>
      <c r="J78" s="34"/>
      <c r="K78" s="34"/>
      <c r="L78" s="107"/>
      <c r="S78" s="32"/>
      <c r="T78" s="32"/>
      <c r="U78" s="32"/>
      <c r="V78" s="32"/>
      <c r="W78" s="32"/>
      <c r="X78" s="32"/>
      <c r="Y78" s="32"/>
      <c r="Z78" s="32"/>
      <c r="AA78" s="32"/>
      <c r="AB78" s="32"/>
      <c r="AC78" s="32"/>
      <c r="AD78" s="32"/>
      <c r="AE78" s="32"/>
    </row>
    <row r="79" spans="1:31" s="2" customFormat="1" ht="16.5" customHeight="1">
      <c r="A79" s="32"/>
      <c r="B79" s="33"/>
      <c r="C79" s="34"/>
      <c r="D79" s="34"/>
      <c r="E79" s="345" t="str">
        <f>E7</f>
        <v>Oprava PZS v km 16,727 a 17,104 na trati Praha - Turnov</v>
      </c>
      <c r="F79" s="346"/>
      <c r="G79" s="346"/>
      <c r="H79" s="346"/>
      <c r="I79" s="106"/>
      <c r="J79" s="34"/>
      <c r="K79" s="34"/>
      <c r="L79" s="107"/>
      <c r="S79" s="32"/>
      <c r="T79" s="32"/>
      <c r="U79" s="32"/>
      <c r="V79" s="32"/>
      <c r="W79" s="32"/>
      <c r="X79" s="32"/>
      <c r="Y79" s="32"/>
      <c r="Z79" s="32"/>
      <c r="AA79" s="32"/>
      <c r="AB79" s="32"/>
      <c r="AC79" s="32"/>
      <c r="AD79" s="32"/>
      <c r="AE79" s="32"/>
    </row>
    <row r="80" spans="1:31" s="2" customFormat="1" ht="12" customHeight="1">
      <c r="A80" s="32"/>
      <c r="B80" s="33"/>
      <c r="C80" s="27" t="s">
        <v>96</v>
      </c>
      <c r="D80" s="34"/>
      <c r="E80" s="34"/>
      <c r="F80" s="34"/>
      <c r="G80" s="34"/>
      <c r="H80" s="34"/>
      <c r="I80" s="106"/>
      <c r="J80" s="34"/>
      <c r="K80" s="34"/>
      <c r="L80" s="107"/>
      <c r="S80" s="32"/>
      <c r="T80" s="32"/>
      <c r="U80" s="32"/>
      <c r="V80" s="32"/>
      <c r="W80" s="32"/>
      <c r="X80" s="32"/>
      <c r="Y80" s="32"/>
      <c r="Z80" s="32"/>
      <c r="AA80" s="32"/>
      <c r="AB80" s="32"/>
      <c r="AC80" s="32"/>
      <c r="AD80" s="32"/>
      <c r="AE80" s="32"/>
    </row>
    <row r="81" spans="1:65" s="2" customFormat="1" ht="16.5" customHeight="1">
      <c r="A81" s="32"/>
      <c r="B81" s="33"/>
      <c r="C81" s="34"/>
      <c r="D81" s="34"/>
      <c r="E81" s="298" t="str">
        <f>E9</f>
        <v>01 - Technologická část</v>
      </c>
      <c r="F81" s="347"/>
      <c r="G81" s="347"/>
      <c r="H81" s="347"/>
      <c r="I81" s="106"/>
      <c r="J81" s="34"/>
      <c r="K81" s="34"/>
      <c r="L81" s="107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65" s="2" customFormat="1" ht="6.95" customHeight="1">
      <c r="A82" s="32"/>
      <c r="B82" s="33"/>
      <c r="C82" s="34"/>
      <c r="D82" s="34"/>
      <c r="E82" s="34"/>
      <c r="F82" s="34"/>
      <c r="G82" s="34"/>
      <c r="H82" s="34"/>
      <c r="I82" s="106"/>
      <c r="J82" s="34"/>
      <c r="K82" s="34"/>
      <c r="L82" s="107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65" s="2" customFormat="1" ht="12" customHeight="1">
      <c r="A83" s="32"/>
      <c r="B83" s="33"/>
      <c r="C83" s="27" t="s">
        <v>22</v>
      </c>
      <c r="D83" s="34"/>
      <c r="E83" s="34"/>
      <c r="F83" s="25" t="str">
        <f>F12</f>
        <v xml:space="preserve"> Drchkov</v>
      </c>
      <c r="G83" s="34"/>
      <c r="H83" s="34"/>
      <c r="I83" s="109" t="s">
        <v>24</v>
      </c>
      <c r="J83" s="57" t="str">
        <f>IF(J12="","",J12)</f>
        <v>4. 3. 2020</v>
      </c>
      <c r="K83" s="34"/>
      <c r="L83" s="107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65" s="2" customFormat="1" ht="6.95" customHeight="1">
      <c r="A84" s="32"/>
      <c r="B84" s="33"/>
      <c r="C84" s="34"/>
      <c r="D84" s="34"/>
      <c r="E84" s="34"/>
      <c r="F84" s="34"/>
      <c r="G84" s="34"/>
      <c r="H84" s="34"/>
      <c r="I84" s="106"/>
      <c r="J84" s="34"/>
      <c r="K84" s="34"/>
      <c r="L84" s="107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65" s="2" customFormat="1" ht="15.2" customHeight="1">
      <c r="A85" s="32"/>
      <c r="B85" s="33"/>
      <c r="C85" s="27" t="s">
        <v>26</v>
      </c>
      <c r="D85" s="34"/>
      <c r="E85" s="34"/>
      <c r="F85" s="25" t="str">
        <f>E15</f>
        <v>Kejkula</v>
      </c>
      <c r="G85" s="34"/>
      <c r="H85" s="34"/>
      <c r="I85" s="109" t="s">
        <v>32</v>
      </c>
      <c r="J85" s="30" t="str">
        <f>E21</f>
        <v xml:space="preserve"> </v>
      </c>
      <c r="K85" s="34"/>
      <c r="L85" s="107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65" s="2" customFormat="1" ht="15.2" customHeight="1">
      <c r="A86" s="32"/>
      <c r="B86" s="33"/>
      <c r="C86" s="27" t="s">
        <v>30</v>
      </c>
      <c r="D86" s="34"/>
      <c r="E86" s="34"/>
      <c r="F86" s="25" t="str">
        <f>IF(E18="","",E18)</f>
        <v>Vyplň údaj</v>
      </c>
      <c r="G86" s="34"/>
      <c r="H86" s="34"/>
      <c r="I86" s="109" t="s">
        <v>35</v>
      </c>
      <c r="J86" s="30" t="str">
        <f>E24</f>
        <v>Bělehrad</v>
      </c>
      <c r="K86" s="34"/>
      <c r="L86" s="107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pans="1:65" s="2" customFormat="1" ht="10.35" customHeight="1">
      <c r="A87" s="32"/>
      <c r="B87" s="33"/>
      <c r="C87" s="34"/>
      <c r="D87" s="34"/>
      <c r="E87" s="34"/>
      <c r="F87" s="34"/>
      <c r="G87" s="34"/>
      <c r="H87" s="34"/>
      <c r="I87" s="106"/>
      <c r="J87" s="34"/>
      <c r="K87" s="34"/>
      <c r="L87" s="107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65" s="11" customFormat="1" ht="29.25" customHeight="1">
      <c r="A88" s="157"/>
      <c r="B88" s="158"/>
      <c r="C88" s="159" t="s">
        <v>114</v>
      </c>
      <c r="D88" s="160" t="s">
        <v>58</v>
      </c>
      <c r="E88" s="160" t="s">
        <v>54</v>
      </c>
      <c r="F88" s="160" t="s">
        <v>55</v>
      </c>
      <c r="G88" s="160" t="s">
        <v>115</v>
      </c>
      <c r="H88" s="160" t="s">
        <v>116</v>
      </c>
      <c r="I88" s="161" t="s">
        <v>117</v>
      </c>
      <c r="J88" s="160" t="s">
        <v>101</v>
      </c>
      <c r="K88" s="162" t="s">
        <v>118</v>
      </c>
      <c r="L88" s="163"/>
      <c r="M88" s="66" t="s">
        <v>19</v>
      </c>
      <c r="N88" s="67" t="s">
        <v>43</v>
      </c>
      <c r="O88" s="67" t="s">
        <v>119</v>
      </c>
      <c r="P88" s="67" t="s">
        <v>120</v>
      </c>
      <c r="Q88" s="67" t="s">
        <v>121</v>
      </c>
      <c r="R88" s="67" t="s">
        <v>122</v>
      </c>
      <c r="S88" s="67" t="s">
        <v>123</v>
      </c>
      <c r="T88" s="68" t="s">
        <v>124</v>
      </c>
      <c r="U88" s="157"/>
      <c r="V88" s="157"/>
      <c r="W88" s="157"/>
      <c r="X88" s="157"/>
      <c r="Y88" s="157"/>
      <c r="Z88" s="157"/>
      <c r="AA88" s="157"/>
      <c r="AB88" s="157"/>
      <c r="AC88" s="157"/>
      <c r="AD88" s="157"/>
      <c r="AE88" s="157"/>
    </row>
    <row r="89" spans="1:65" s="2" customFormat="1" ht="22.9" customHeight="1">
      <c r="A89" s="32"/>
      <c r="B89" s="33"/>
      <c r="C89" s="73" t="s">
        <v>125</v>
      </c>
      <c r="D89" s="34"/>
      <c r="E89" s="34"/>
      <c r="F89" s="34"/>
      <c r="G89" s="34"/>
      <c r="H89" s="34"/>
      <c r="I89" s="106"/>
      <c r="J89" s="164">
        <f>BK89</f>
        <v>0</v>
      </c>
      <c r="K89" s="34"/>
      <c r="L89" s="37"/>
      <c r="M89" s="69"/>
      <c r="N89" s="165"/>
      <c r="O89" s="70"/>
      <c r="P89" s="166">
        <f>P90+P127+P147+P171+P198+P203+P224+P261+P266</f>
        <v>0</v>
      </c>
      <c r="Q89" s="70"/>
      <c r="R89" s="166">
        <f>R90+R127+R147+R171+R198+R203+R224+R261+R266</f>
        <v>0</v>
      </c>
      <c r="S89" s="70"/>
      <c r="T89" s="167">
        <f>T90+T127+T147+T171+T198+T203+T224+T261+T266</f>
        <v>0</v>
      </c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  <c r="AT89" s="15" t="s">
        <v>72</v>
      </c>
      <c r="AU89" s="15" t="s">
        <v>102</v>
      </c>
      <c r="BK89" s="168">
        <f>BK90+BK127+BK147+BK171+BK198+BK203+BK224+BK261+BK266</f>
        <v>0</v>
      </c>
    </row>
    <row r="90" spans="1:65" s="12" customFormat="1" ht="25.9" customHeight="1">
      <c r="B90" s="169"/>
      <c r="C90" s="170"/>
      <c r="D90" s="171" t="s">
        <v>72</v>
      </c>
      <c r="E90" s="172" t="s">
        <v>126</v>
      </c>
      <c r="F90" s="172" t="s">
        <v>127</v>
      </c>
      <c r="G90" s="170"/>
      <c r="H90" s="170"/>
      <c r="I90" s="173"/>
      <c r="J90" s="174">
        <f>BK90</f>
        <v>0</v>
      </c>
      <c r="K90" s="170"/>
      <c r="L90" s="175"/>
      <c r="M90" s="176"/>
      <c r="N90" s="177"/>
      <c r="O90" s="177"/>
      <c r="P90" s="178">
        <f>SUM(P91:P126)</f>
        <v>0</v>
      </c>
      <c r="Q90" s="177"/>
      <c r="R90" s="178">
        <f>SUM(R91:R126)</f>
        <v>0</v>
      </c>
      <c r="S90" s="177"/>
      <c r="T90" s="179">
        <f>SUM(T91:T126)</f>
        <v>0</v>
      </c>
      <c r="AR90" s="180" t="s">
        <v>81</v>
      </c>
      <c r="AT90" s="181" t="s">
        <v>72</v>
      </c>
      <c r="AU90" s="181" t="s">
        <v>73</v>
      </c>
      <c r="AY90" s="180" t="s">
        <v>128</v>
      </c>
      <c r="BK90" s="182">
        <f>SUM(BK91:BK126)</f>
        <v>0</v>
      </c>
    </row>
    <row r="91" spans="1:65" s="2" customFormat="1" ht="21.75" customHeight="1">
      <c r="A91" s="32"/>
      <c r="B91" s="33"/>
      <c r="C91" s="183" t="s">
        <v>81</v>
      </c>
      <c r="D91" s="183" t="s">
        <v>129</v>
      </c>
      <c r="E91" s="184" t="s">
        <v>130</v>
      </c>
      <c r="F91" s="185" t="s">
        <v>131</v>
      </c>
      <c r="G91" s="186" t="s">
        <v>132</v>
      </c>
      <c r="H91" s="187">
        <v>2250</v>
      </c>
      <c r="I91" s="188"/>
      <c r="J91" s="189">
        <f t="shared" ref="J91:J126" si="0">ROUND(I91*H91,2)</f>
        <v>0</v>
      </c>
      <c r="K91" s="185" t="s">
        <v>133</v>
      </c>
      <c r="L91" s="190"/>
      <c r="M91" s="191" t="s">
        <v>19</v>
      </c>
      <c r="N91" s="192" t="s">
        <v>44</v>
      </c>
      <c r="O91" s="62"/>
      <c r="P91" s="193">
        <f t="shared" ref="P91:P126" si="1">O91*H91</f>
        <v>0</v>
      </c>
      <c r="Q91" s="193">
        <v>0</v>
      </c>
      <c r="R91" s="193">
        <f t="shared" ref="R91:R126" si="2">Q91*H91</f>
        <v>0</v>
      </c>
      <c r="S91" s="193">
        <v>0</v>
      </c>
      <c r="T91" s="194">
        <f t="shared" ref="T91:T126" si="3">S91*H91</f>
        <v>0</v>
      </c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  <c r="AR91" s="195" t="s">
        <v>134</v>
      </c>
      <c r="AT91" s="195" t="s">
        <v>129</v>
      </c>
      <c r="AU91" s="195" t="s">
        <v>81</v>
      </c>
      <c r="AY91" s="15" t="s">
        <v>128</v>
      </c>
      <c r="BE91" s="196">
        <f t="shared" ref="BE91:BE126" si="4">IF(N91="základní",J91,0)</f>
        <v>0</v>
      </c>
      <c r="BF91" s="196">
        <f t="shared" ref="BF91:BF126" si="5">IF(N91="snížená",J91,0)</f>
        <v>0</v>
      </c>
      <c r="BG91" s="196">
        <f t="shared" ref="BG91:BG126" si="6">IF(N91="zákl. přenesená",J91,0)</f>
        <v>0</v>
      </c>
      <c r="BH91" s="196">
        <f t="shared" ref="BH91:BH126" si="7">IF(N91="sníž. přenesená",J91,0)</f>
        <v>0</v>
      </c>
      <c r="BI91" s="196">
        <f t="shared" ref="BI91:BI126" si="8">IF(N91="nulová",J91,0)</f>
        <v>0</v>
      </c>
      <c r="BJ91" s="15" t="s">
        <v>81</v>
      </c>
      <c r="BK91" s="196">
        <f t="shared" ref="BK91:BK126" si="9">ROUND(I91*H91,2)</f>
        <v>0</v>
      </c>
      <c r="BL91" s="15" t="s">
        <v>135</v>
      </c>
      <c r="BM91" s="195" t="s">
        <v>136</v>
      </c>
    </row>
    <row r="92" spans="1:65" s="2" customFormat="1" ht="21.75" customHeight="1">
      <c r="A92" s="32"/>
      <c r="B92" s="33"/>
      <c r="C92" s="183" t="s">
        <v>83</v>
      </c>
      <c r="D92" s="183" t="s">
        <v>129</v>
      </c>
      <c r="E92" s="184" t="s">
        <v>137</v>
      </c>
      <c r="F92" s="185" t="s">
        <v>138</v>
      </c>
      <c r="G92" s="186" t="s">
        <v>132</v>
      </c>
      <c r="H92" s="187">
        <v>70</v>
      </c>
      <c r="I92" s="188"/>
      <c r="J92" s="189">
        <f t="shared" si="0"/>
        <v>0</v>
      </c>
      <c r="K92" s="185" t="s">
        <v>133</v>
      </c>
      <c r="L92" s="190"/>
      <c r="M92" s="191" t="s">
        <v>19</v>
      </c>
      <c r="N92" s="192" t="s">
        <v>44</v>
      </c>
      <c r="O92" s="62"/>
      <c r="P92" s="193">
        <f t="shared" si="1"/>
        <v>0</v>
      </c>
      <c r="Q92" s="193">
        <v>0</v>
      </c>
      <c r="R92" s="193">
        <f t="shared" si="2"/>
        <v>0</v>
      </c>
      <c r="S92" s="193">
        <v>0</v>
      </c>
      <c r="T92" s="194">
        <f t="shared" si="3"/>
        <v>0</v>
      </c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  <c r="AR92" s="195" t="s">
        <v>134</v>
      </c>
      <c r="AT92" s="195" t="s">
        <v>129</v>
      </c>
      <c r="AU92" s="195" t="s">
        <v>81</v>
      </c>
      <c r="AY92" s="15" t="s">
        <v>128</v>
      </c>
      <c r="BE92" s="196">
        <f t="shared" si="4"/>
        <v>0</v>
      </c>
      <c r="BF92" s="196">
        <f t="shared" si="5"/>
        <v>0</v>
      </c>
      <c r="BG92" s="196">
        <f t="shared" si="6"/>
        <v>0</v>
      </c>
      <c r="BH92" s="196">
        <f t="shared" si="7"/>
        <v>0</v>
      </c>
      <c r="BI92" s="196">
        <f t="shared" si="8"/>
        <v>0</v>
      </c>
      <c r="BJ92" s="15" t="s">
        <v>81</v>
      </c>
      <c r="BK92" s="196">
        <f t="shared" si="9"/>
        <v>0</v>
      </c>
      <c r="BL92" s="15" t="s">
        <v>135</v>
      </c>
      <c r="BM92" s="195" t="s">
        <v>139</v>
      </c>
    </row>
    <row r="93" spans="1:65" s="2" customFormat="1" ht="21.75" customHeight="1">
      <c r="A93" s="32"/>
      <c r="B93" s="33"/>
      <c r="C93" s="183" t="s">
        <v>140</v>
      </c>
      <c r="D93" s="183" t="s">
        <v>129</v>
      </c>
      <c r="E93" s="184" t="s">
        <v>141</v>
      </c>
      <c r="F93" s="185" t="s">
        <v>142</v>
      </c>
      <c r="G93" s="186" t="s">
        <v>132</v>
      </c>
      <c r="H93" s="187">
        <v>60</v>
      </c>
      <c r="I93" s="188"/>
      <c r="J93" s="189">
        <f t="shared" si="0"/>
        <v>0</v>
      </c>
      <c r="K93" s="185" t="s">
        <v>133</v>
      </c>
      <c r="L93" s="190"/>
      <c r="M93" s="191" t="s">
        <v>19</v>
      </c>
      <c r="N93" s="192" t="s">
        <v>44</v>
      </c>
      <c r="O93" s="62"/>
      <c r="P93" s="193">
        <f t="shared" si="1"/>
        <v>0</v>
      </c>
      <c r="Q93" s="193">
        <v>0</v>
      </c>
      <c r="R93" s="193">
        <f t="shared" si="2"/>
        <v>0</v>
      </c>
      <c r="S93" s="193">
        <v>0</v>
      </c>
      <c r="T93" s="194">
        <f t="shared" si="3"/>
        <v>0</v>
      </c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  <c r="AR93" s="195" t="s">
        <v>134</v>
      </c>
      <c r="AT93" s="195" t="s">
        <v>129</v>
      </c>
      <c r="AU93" s="195" t="s">
        <v>81</v>
      </c>
      <c r="AY93" s="15" t="s">
        <v>128</v>
      </c>
      <c r="BE93" s="196">
        <f t="shared" si="4"/>
        <v>0</v>
      </c>
      <c r="BF93" s="196">
        <f t="shared" si="5"/>
        <v>0</v>
      </c>
      <c r="BG93" s="196">
        <f t="shared" si="6"/>
        <v>0</v>
      </c>
      <c r="BH93" s="196">
        <f t="shared" si="7"/>
        <v>0</v>
      </c>
      <c r="BI93" s="196">
        <f t="shared" si="8"/>
        <v>0</v>
      </c>
      <c r="BJ93" s="15" t="s">
        <v>81</v>
      </c>
      <c r="BK93" s="196">
        <f t="shared" si="9"/>
        <v>0</v>
      </c>
      <c r="BL93" s="15" t="s">
        <v>135</v>
      </c>
      <c r="BM93" s="195" t="s">
        <v>143</v>
      </c>
    </row>
    <row r="94" spans="1:65" s="2" customFormat="1" ht="21.75" customHeight="1">
      <c r="A94" s="32"/>
      <c r="B94" s="33"/>
      <c r="C94" s="183" t="s">
        <v>144</v>
      </c>
      <c r="D94" s="183" t="s">
        <v>129</v>
      </c>
      <c r="E94" s="184" t="s">
        <v>145</v>
      </c>
      <c r="F94" s="185" t="s">
        <v>146</v>
      </c>
      <c r="G94" s="186" t="s">
        <v>132</v>
      </c>
      <c r="H94" s="187">
        <v>5262</v>
      </c>
      <c r="I94" s="188"/>
      <c r="J94" s="189">
        <f t="shared" si="0"/>
        <v>0</v>
      </c>
      <c r="K94" s="185" t="s">
        <v>133</v>
      </c>
      <c r="L94" s="190"/>
      <c r="M94" s="191" t="s">
        <v>19</v>
      </c>
      <c r="N94" s="192" t="s">
        <v>44</v>
      </c>
      <c r="O94" s="62"/>
      <c r="P94" s="193">
        <f t="shared" si="1"/>
        <v>0</v>
      </c>
      <c r="Q94" s="193">
        <v>0</v>
      </c>
      <c r="R94" s="193">
        <f t="shared" si="2"/>
        <v>0</v>
      </c>
      <c r="S94" s="193">
        <v>0</v>
      </c>
      <c r="T94" s="194">
        <f t="shared" si="3"/>
        <v>0</v>
      </c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  <c r="AR94" s="195" t="s">
        <v>83</v>
      </c>
      <c r="AT94" s="195" t="s">
        <v>129</v>
      </c>
      <c r="AU94" s="195" t="s">
        <v>81</v>
      </c>
      <c r="AY94" s="15" t="s">
        <v>128</v>
      </c>
      <c r="BE94" s="196">
        <f t="shared" si="4"/>
        <v>0</v>
      </c>
      <c r="BF94" s="196">
        <f t="shared" si="5"/>
        <v>0</v>
      </c>
      <c r="BG94" s="196">
        <f t="shared" si="6"/>
        <v>0</v>
      </c>
      <c r="BH94" s="196">
        <f t="shared" si="7"/>
        <v>0</v>
      </c>
      <c r="BI94" s="196">
        <f t="shared" si="8"/>
        <v>0</v>
      </c>
      <c r="BJ94" s="15" t="s">
        <v>81</v>
      </c>
      <c r="BK94" s="196">
        <f t="shared" si="9"/>
        <v>0</v>
      </c>
      <c r="BL94" s="15" t="s">
        <v>81</v>
      </c>
      <c r="BM94" s="195" t="s">
        <v>147</v>
      </c>
    </row>
    <row r="95" spans="1:65" s="2" customFormat="1" ht="21.75" customHeight="1">
      <c r="A95" s="32"/>
      <c r="B95" s="33"/>
      <c r="C95" s="183" t="s">
        <v>148</v>
      </c>
      <c r="D95" s="183" t="s">
        <v>129</v>
      </c>
      <c r="E95" s="184" t="s">
        <v>149</v>
      </c>
      <c r="F95" s="185" t="s">
        <v>150</v>
      </c>
      <c r="G95" s="186" t="s">
        <v>132</v>
      </c>
      <c r="H95" s="187">
        <v>25</v>
      </c>
      <c r="I95" s="188"/>
      <c r="J95" s="189">
        <f t="shared" si="0"/>
        <v>0</v>
      </c>
      <c r="K95" s="185" t="s">
        <v>133</v>
      </c>
      <c r="L95" s="190"/>
      <c r="M95" s="191" t="s">
        <v>19</v>
      </c>
      <c r="N95" s="192" t="s">
        <v>44</v>
      </c>
      <c r="O95" s="62"/>
      <c r="P95" s="193">
        <f t="shared" si="1"/>
        <v>0</v>
      </c>
      <c r="Q95" s="193">
        <v>0</v>
      </c>
      <c r="R95" s="193">
        <f t="shared" si="2"/>
        <v>0</v>
      </c>
      <c r="S95" s="193">
        <v>0</v>
      </c>
      <c r="T95" s="194">
        <f t="shared" si="3"/>
        <v>0</v>
      </c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  <c r="AR95" s="195" t="s">
        <v>83</v>
      </c>
      <c r="AT95" s="195" t="s">
        <v>129</v>
      </c>
      <c r="AU95" s="195" t="s">
        <v>81</v>
      </c>
      <c r="AY95" s="15" t="s">
        <v>128</v>
      </c>
      <c r="BE95" s="196">
        <f t="shared" si="4"/>
        <v>0</v>
      </c>
      <c r="BF95" s="196">
        <f t="shared" si="5"/>
        <v>0</v>
      </c>
      <c r="BG95" s="196">
        <f t="shared" si="6"/>
        <v>0</v>
      </c>
      <c r="BH95" s="196">
        <f t="shared" si="7"/>
        <v>0</v>
      </c>
      <c r="BI95" s="196">
        <f t="shared" si="8"/>
        <v>0</v>
      </c>
      <c r="BJ95" s="15" t="s">
        <v>81</v>
      </c>
      <c r="BK95" s="196">
        <f t="shared" si="9"/>
        <v>0</v>
      </c>
      <c r="BL95" s="15" t="s">
        <v>81</v>
      </c>
      <c r="BM95" s="195" t="s">
        <v>151</v>
      </c>
    </row>
    <row r="96" spans="1:65" s="2" customFormat="1" ht="21.75" customHeight="1">
      <c r="A96" s="32"/>
      <c r="B96" s="33"/>
      <c r="C96" s="183" t="s">
        <v>152</v>
      </c>
      <c r="D96" s="183" t="s">
        <v>129</v>
      </c>
      <c r="E96" s="184" t="s">
        <v>153</v>
      </c>
      <c r="F96" s="185" t="s">
        <v>154</v>
      </c>
      <c r="G96" s="186" t="s">
        <v>132</v>
      </c>
      <c r="H96" s="187">
        <v>5670</v>
      </c>
      <c r="I96" s="188"/>
      <c r="J96" s="189">
        <f t="shared" si="0"/>
        <v>0</v>
      </c>
      <c r="K96" s="185" t="s">
        <v>133</v>
      </c>
      <c r="L96" s="190"/>
      <c r="M96" s="191" t="s">
        <v>19</v>
      </c>
      <c r="N96" s="192" t="s">
        <v>44</v>
      </c>
      <c r="O96" s="62"/>
      <c r="P96" s="193">
        <f t="shared" si="1"/>
        <v>0</v>
      </c>
      <c r="Q96" s="193">
        <v>0</v>
      </c>
      <c r="R96" s="193">
        <f t="shared" si="2"/>
        <v>0</v>
      </c>
      <c r="S96" s="193">
        <v>0</v>
      </c>
      <c r="T96" s="194">
        <f t="shared" si="3"/>
        <v>0</v>
      </c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R96" s="195" t="s">
        <v>83</v>
      </c>
      <c r="AT96" s="195" t="s">
        <v>129</v>
      </c>
      <c r="AU96" s="195" t="s">
        <v>81</v>
      </c>
      <c r="AY96" s="15" t="s">
        <v>128</v>
      </c>
      <c r="BE96" s="196">
        <f t="shared" si="4"/>
        <v>0</v>
      </c>
      <c r="BF96" s="196">
        <f t="shared" si="5"/>
        <v>0</v>
      </c>
      <c r="BG96" s="196">
        <f t="shared" si="6"/>
        <v>0</v>
      </c>
      <c r="BH96" s="196">
        <f t="shared" si="7"/>
        <v>0</v>
      </c>
      <c r="BI96" s="196">
        <f t="shared" si="8"/>
        <v>0</v>
      </c>
      <c r="BJ96" s="15" t="s">
        <v>81</v>
      </c>
      <c r="BK96" s="196">
        <f t="shared" si="9"/>
        <v>0</v>
      </c>
      <c r="BL96" s="15" t="s">
        <v>81</v>
      </c>
      <c r="BM96" s="195" t="s">
        <v>155</v>
      </c>
    </row>
    <row r="97" spans="1:65" s="2" customFormat="1" ht="21.75" customHeight="1">
      <c r="A97" s="32"/>
      <c r="B97" s="33"/>
      <c r="C97" s="183" t="s">
        <v>156</v>
      </c>
      <c r="D97" s="183" t="s">
        <v>129</v>
      </c>
      <c r="E97" s="184" t="s">
        <v>157</v>
      </c>
      <c r="F97" s="185" t="s">
        <v>158</v>
      </c>
      <c r="G97" s="186" t="s">
        <v>132</v>
      </c>
      <c r="H97" s="187">
        <v>3945</v>
      </c>
      <c r="I97" s="188"/>
      <c r="J97" s="189">
        <f t="shared" si="0"/>
        <v>0</v>
      </c>
      <c r="K97" s="185" t="s">
        <v>133</v>
      </c>
      <c r="L97" s="190"/>
      <c r="M97" s="191" t="s">
        <v>19</v>
      </c>
      <c r="N97" s="192" t="s">
        <v>44</v>
      </c>
      <c r="O97" s="62"/>
      <c r="P97" s="193">
        <f t="shared" si="1"/>
        <v>0</v>
      </c>
      <c r="Q97" s="193">
        <v>0</v>
      </c>
      <c r="R97" s="193">
        <f t="shared" si="2"/>
        <v>0</v>
      </c>
      <c r="S97" s="193">
        <v>0</v>
      </c>
      <c r="T97" s="194">
        <f t="shared" si="3"/>
        <v>0</v>
      </c>
      <c r="U97" s="32"/>
      <c r="V97" s="32"/>
      <c r="W97" s="32"/>
      <c r="X97" s="32"/>
      <c r="Y97" s="32"/>
      <c r="Z97" s="32"/>
      <c r="AA97" s="32"/>
      <c r="AB97" s="32"/>
      <c r="AC97" s="32"/>
      <c r="AD97" s="32"/>
      <c r="AE97" s="32"/>
      <c r="AR97" s="195" t="s">
        <v>134</v>
      </c>
      <c r="AT97" s="195" t="s">
        <v>129</v>
      </c>
      <c r="AU97" s="195" t="s">
        <v>81</v>
      </c>
      <c r="AY97" s="15" t="s">
        <v>128</v>
      </c>
      <c r="BE97" s="196">
        <f t="shared" si="4"/>
        <v>0</v>
      </c>
      <c r="BF97" s="196">
        <f t="shared" si="5"/>
        <v>0</v>
      </c>
      <c r="BG97" s="196">
        <f t="shared" si="6"/>
        <v>0</v>
      </c>
      <c r="BH97" s="196">
        <f t="shared" si="7"/>
        <v>0</v>
      </c>
      <c r="BI97" s="196">
        <f t="shared" si="8"/>
        <v>0</v>
      </c>
      <c r="BJ97" s="15" t="s">
        <v>81</v>
      </c>
      <c r="BK97" s="196">
        <f t="shared" si="9"/>
        <v>0</v>
      </c>
      <c r="BL97" s="15" t="s">
        <v>135</v>
      </c>
      <c r="BM97" s="195" t="s">
        <v>159</v>
      </c>
    </row>
    <row r="98" spans="1:65" s="2" customFormat="1" ht="21.75" customHeight="1">
      <c r="A98" s="32"/>
      <c r="B98" s="33"/>
      <c r="C98" s="183" t="s">
        <v>160</v>
      </c>
      <c r="D98" s="183" t="s">
        <v>129</v>
      </c>
      <c r="E98" s="184" t="s">
        <v>161</v>
      </c>
      <c r="F98" s="185" t="s">
        <v>162</v>
      </c>
      <c r="G98" s="186" t="s">
        <v>132</v>
      </c>
      <c r="H98" s="187">
        <v>1120</v>
      </c>
      <c r="I98" s="188"/>
      <c r="J98" s="189">
        <f t="shared" si="0"/>
        <v>0</v>
      </c>
      <c r="K98" s="185" t="s">
        <v>163</v>
      </c>
      <c r="L98" s="190"/>
      <c r="M98" s="191" t="s">
        <v>19</v>
      </c>
      <c r="N98" s="192" t="s">
        <v>44</v>
      </c>
      <c r="O98" s="62"/>
      <c r="P98" s="193">
        <f t="shared" si="1"/>
        <v>0</v>
      </c>
      <c r="Q98" s="193">
        <v>0</v>
      </c>
      <c r="R98" s="193">
        <f t="shared" si="2"/>
        <v>0</v>
      </c>
      <c r="S98" s="193">
        <v>0</v>
      </c>
      <c r="T98" s="194">
        <f t="shared" si="3"/>
        <v>0</v>
      </c>
      <c r="U98" s="32"/>
      <c r="V98" s="32"/>
      <c r="W98" s="32"/>
      <c r="X98" s="32"/>
      <c r="Y98" s="32"/>
      <c r="Z98" s="32"/>
      <c r="AA98" s="32"/>
      <c r="AB98" s="32"/>
      <c r="AC98" s="32"/>
      <c r="AD98" s="32"/>
      <c r="AE98" s="32"/>
      <c r="AR98" s="195" t="s">
        <v>134</v>
      </c>
      <c r="AT98" s="195" t="s">
        <v>129</v>
      </c>
      <c r="AU98" s="195" t="s">
        <v>81</v>
      </c>
      <c r="AY98" s="15" t="s">
        <v>128</v>
      </c>
      <c r="BE98" s="196">
        <f t="shared" si="4"/>
        <v>0</v>
      </c>
      <c r="BF98" s="196">
        <f t="shared" si="5"/>
        <v>0</v>
      </c>
      <c r="BG98" s="196">
        <f t="shared" si="6"/>
        <v>0</v>
      </c>
      <c r="BH98" s="196">
        <f t="shared" si="7"/>
        <v>0</v>
      </c>
      <c r="BI98" s="196">
        <f t="shared" si="8"/>
        <v>0</v>
      </c>
      <c r="BJ98" s="15" t="s">
        <v>81</v>
      </c>
      <c r="BK98" s="196">
        <f t="shared" si="9"/>
        <v>0</v>
      </c>
      <c r="BL98" s="15" t="s">
        <v>135</v>
      </c>
      <c r="BM98" s="195" t="s">
        <v>164</v>
      </c>
    </row>
    <row r="99" spans="1:65" s="2" customFormat="1" ht="21.75" customHeight="1">
      <c r="A99" s="32"/>
      <c r="B99" s="33"/>
      <c r="C99" s="183" t="s">
        <v>165</v>
      </c>
      <c r="D99" s="183" t="s">
        <v>129</v>
      </c>
      <c r="E99" s="184" t="s">
        <v>166</v>
      </c>
      <c r="F99" s="185" t="s">
        <v>167</v>
      </c>
      <c r="G99" s="186" t="s">
        <v>132</v>
      </c>
      <c r="H99" s="187">
        <v>600</v>
      </c>
      <c r="I99" s="188"/>
      <c r="J99" s="189">
        <f t="shared" si="0"/>
        <v>0</v>
      </c>
      <c r="K99" s="185" t="s">
        <v>133</v>
      </c>
      <c r="L99" s="190"/>
      <c r="M99" s="191" t="s">
        <v>19</v>
      </c>
      <c r="N99" s="192" t="s">
        <v>44</v>
      </c>
      <c r="O99" s="62"/>
      <c r="P99" s="193">
        <f t="shared" si="1"/>
        <v>0</v>
      </c>
      <c r="Q99" s="193">
        <v>0</v>
      </c>
      <c r="R99" s="193">
        <f t="shared" si="2"/>
        <v>0</v>
      </c>
      <c r="S99" s="193">
        <v>0</v>
      </c>
      <c r="T99" s="194">
        <f t="shared" si="3"/>
        <v>0</v>
      </c>
      <c r="U99" s="32"/>
      <c r="V99" s="32"/>
      <c r="W99" s="32"/>
      <c r="X99" s="32"/>
      <c r="Y99" s="32"/>
      <c r="Z99" s="32"/>
      <c r="AA99" s="32"/>
      <c r="AB99" s="32"/>
      <c r="AC99" s="32"/>
      <c r="AD99" s="32"/>
      <c r="AE99" s="32"/>
      <c r="AR99" s="195" t="s">
        <v>134</v>
      </c>
      <c r="AT99" s="195" t="s">
        <v>129</v>
      </c>
      <c r="AU99" s="195" t="s">
        <v>81</v>
      </c>
      <c r="AY99" s="15" t="s">
        <v>128</v>
      </c>
      <c r="BE99" s="196">
        <f t="shared" si="4"/>
        <v>0</v>
      </c>
      <c r="BF99" s="196">
        <f t="shared" si="5"/>
        <v>0</v>
      </c>
      <c r="BG99" s="196">
        <f t="shared" si="6"/>
        <v>0</v>
      </c>
      <c r="BH99" s="196">
        <f t="shared" si="7"/>
        <v>0</v>
      </c>
      <c r="BI99" s="196">
        <f t="shared" si="8"/>
        <v>0</v>
      </c>
      <c r="BJ99" s="15" t="s">
        <v>81</v>
      </c>
      <c r="BK99" s="196">
        <f t="shared" si="9"/>
        <v>0</v>
      </c>
      <c r="BL99" s="15" t="s">
        <v>135</v>
      </c>
      <c r="BM99" s="195" t="s">
        <v>168</v>
      </c>
    </row>
    <row r="100" spans="1:65" s="2" customFormat="1" ht="21.75" customHeight="1">
      <c r="A100" s="32"/>
      <c r="B100" s="33"/>
      <c r="C100" s="183" t="s">
        <v>169</v>
      </c>
      <c r="D100" s="183" t="s">
        <v>129</v>
      </c>
      <c r="E100" s="184" t="s">
        <v>170</v>
      </c>
      <c r="F100" s="185" t="s">
        <v>171</v>
      </c>
      <c r="G100" s="186" t="s">
        <v>132</v>
      </c>
      <c r="H100" s="187">
        <v>8</v>
      </c>
      <c r="I100" s="188"/>
      <c r="J100" s="189">
        <f t="shared" si="0"/>
        <v>0</v>
      </c>
      <c r="K100" s="185" t="s">
        <v>133</v>
      </c>
      <c r="L100" s="190"/>
      <c r="M100" s="191" t="s">
        <v>19</v>
      </c>
      <c r="N100" s="192" t="s">
        <v>44</v>
      </c>
      <c r="O100" s="62"/>
      <c r="P100" s="193">
        <f t="shared" si="1"/>
        <v>0</v>
      </c>
      <c r="Q100" s="193">
        <v>0</v>
      </c>
      <c r="R100" s="193">
        <f t="shared" si="2"/>
        <v>0</v>
      </c>
      <c r="S100" s="193">
        <v>0</v>
      </c>
      <c r="T100" s="194">
        <f t="shared" si="3"/>
        <v>0</v>
      </c>
      <c r="U100" s="32"/>
      <c r="V100" s="32"/>
      <c r="W100" s="32"/>
      <c r="X100" s="32"/>
      <c r="Y100" s="32"/>
      <c r="Z100" s="32"/>
      <c r="AA100" s="32"/>
      <c r="AB100" s="32"/>
      <c r="AC100" s="32"/>
      <c r="AD100" s="32"/>
      <c r="AE100" s="32"/>
      <c r="AR100" s="195" t="s">
        <v>172</v>
      </c>
      <c r="AT100" s="195" t="s">
        <v>129</v>
      </c>
      <c r="AU100" s="195" t="s">
        <v>81</v>
      </c>
      <c r="AY100" s="15" t="s">
        <v>128</v>
      </c>
      <c r="BE100" s="196">
        <f t="shared" si="4"/>
        <v>0</v>
      </c>
      <c r="BF100" s="196">
        <f t="shared" si="5"/>
        <v>0</v>
      </c>
      <c r="BG100" s="196">
        <f t="shared" si="6"/>
        <v>0</v>
      </c>
      <c r="BH100" s="196">
        <f t="shared" si="7"/>
        <v>0</v>
      </c>
      <c r="BI100" s="196">
        <f t="shared" si="8"/>
        <v>0</v>
      </c>
      <c r="BJ100" s="15" t="s">
        <v>81</v>
      </c>
      <c r="BK100" s="196">
        <f t="shared" si="9"/>
        <v>0</v>
      </c>
      <c r="BL100" s="15" t="s">
        <v>172</v>
      </c>
      <c r="BM100" s="195" t="s">
        <v>173</v>
      </c>
    </row>
    <row r="101" spans="1:65" s="2" customFormat="1" ht="21.75" customHeight="1">
      <c r="A101" s="32"/>
      <c r="B101" s="33"/>
      <c r="C101" s="183" t="s">
        <v>174</v>
      </c>
      <c r="D101" s="183" t="s">
        <v>129</v>
      </c>
      <c r="E101" s="184" t="s">
        <v>175</v>
      </c>
      <c r="F101" s="185" t="s">
        <v>176</v>
      </c>
      <c r="G101" s="186" t="s">
        <v>132</v>
      </c>
      <c r="H101" s="187">
        <v>8</v>
      </c>
      <c r="I101" s="188"/>
      <c r="J101" s="189">
        <f t="shared" si="0"/>
        <v>0</v>
      </c>
      <c r="K101" s="185" t="s">
        <v>133</v>
      </c>
      <c r="L101" s="190"/>
      <c r="M101" s="191" t="s">
        <v>19</v>
      </c>
      <c r="N101" s="192" t="s">
        <v>44</v>
      </c>
      <c r="O101" s="62"/>
      <c r="P101" s="193">
        <f t="shared" si="1"/>
        <v>0</v>
      </c>
      <c r="Q101" s="193">
        <v>0</v>
      </c>
      <c r="R101" s="193">
        <f t="shared" si="2"/>
        <v>0</v>
      </c>
      <c r="S101" s="193">
        <v>0</v>
      </c>
      <c r="T101" s="194">
        <f t="shared" si="3"/>
        <v>0</v>
      </c>
      <c r="U101" s="32"/>
      <c r="V101" s="32"/>
      <c r="W101" s="32"/>
      <c r="X101" s="32"/>
      <c r="Y101" s="32"/>
      <c r="Z101" s="32"/>
      <c r="AA101" s="32"/>
      <c r="AB101" s="32"/>
      <c r="AC101" s="32"/>
      <c r="AD101" s="32"/>
      <c r="AE101" s="32"/>
      <c r="AR101" s="195" t="s">
        <v>83</v>
      </c>
      <c r="AT101" s="195" t="s">
        <v>129</v>
      </c>
      <c r="AU101" s="195" t="s">
        <v>81</v>
      </c>
      <c r="AY101" s="15" t="s">
        <v>128</v>
      </c>
      <c r="BE101" s="196">
        <f t="shared" si="4"/>
        <v>0</v>
      </c>
      <c r="BF101" s="196">
        <f t="shared" si="5"/>
        <v>0</v>
      </c>
      <c r="BG101" s="196">
        <f t="shared" si="6"/>
        <v>0</v>
      </c>
      <c r="BH101" s="196">
        <f t="shared" si="7"/>
        <v>0</v>
      </c>
      <c r="BI101" s="196">
        <f t="shared" si="8"/>
        <v>0</v>
      </c>
      <c r="BJ101" s="15" t="s">
        <v>81</v>
      </c>
      <c r="BK101" s="196">
        <f t="shared" si="9"/>
        <v>0</v>
      </c>
      <c r="BL101" s="15" t="s">
        <v>81</v>
      </c>
      <c r="BM101" s="195" t="s">
        <v>177</v>
      </c>
    </row>
    <row r="102" spans="1:65" s="2" customFormat="1" ht="21.75" customHeight="1">
      <c r="A102" s="32"/>
      <c r="B102" s="33"/>
      <c r="C102" s="183" t="s">
        <v>178</v>
      </c>
      <c r="D102" s="183" t="s">
        <v>129</v>
      </c>
      <c r="E102" s="184" t="s">
        <v>179</v>
      </c>
      <c r="F102" s="185" t="s">
        <v>180</v>
      </c>
      <c r="G102" s="186" t="s">
        <v>132</v>
      </c>
      <c r="H102" s="187">
        <v>10</v>
      </c>
      <c r="I102" s="188"/>
      <c r="J102" s="189">
        <f t="shared" si="0"/>
        <v>0</v>
      </c>
      <c r="K102" s="185" t="s">
        <v>133</v>
      </c>
      <c r="L102" s="190"/>
      <c r="M102" s="191" t="s">
        <v>19</v>
      </c>
      <c r="N102" s="192" t="s">
        <v>44</v>
      </c>
      <c r="O102" s="62"/>
      <c r="P102" s="193">
        <f t="shared" si="1"/>
        <v>0</v>
      </c>
      <c r="Q102" s="193">
        <v>0</v>
      </c>
      <c r="R102" s="193">
        <f t="shared" si="2"/>
        <v>0</v>
      </c>
      <c r="S102" s="193">
        <v>0</v>
      </c>
      <c r="T102" s="194">
        <f t="shared" si="3"/>
        <v>0</v>
      </c>
      <c r="U102" s="32"/>
      <c r="V102" s="32"/>
      <c r="W102" s="32"/>
      <c r="X102" s="32"/>
      <c r="Y102" s="32"/>
      <c r="Z102" s="32"/>
      <c r="AA102" s="32"/>
      <c r="AB102" s="32"/>
      <c r="AC102" s="32"/>
      <c r="AD102" s="32"/>
      <c r="AE102" s="32"/>
      <c r="AR102" s="195" t="s">
        <v>83</v>
      </c>
      <c r="AT102" s="195" t="s">
        <v>129</v>
      </c>
      <c r="AU102" s="195" t="s">
        <v>81</v>
      </c>
      <c r="AY102" s="15" t="s">
        <v>128</v>
      </c>
      <c r="BE102" s="196">
        <f t="shared" si="4"/>
        <v>0</v>
      </c>
      <c r="BF102" s="196">
        <f t="shared" si="5"/>
        <v>0</v>
      </c>
      <c r="BG102" s="196">
        <f t="shared" si="6"/>
        <v>0</v>
      </c>
      <c r="BH102" s="196">
        <f t="shared" si="7"/>
        <v>0</v>
      </c>
      <c r="BI102" s="196">
        <f t="shared" si="8"/>
        <v>0</v>
      </c>
      <c r="BJ102" s="15" t="s">
        <v>81</v>
      </c>
      <c r="BK102" s="196">
        <f t="shared" si="9"/>
        <v>0</v>
      </c>
      <c r="BL102" s="15" t="s">
        <v>81</v>
      </c>
      <c r="BM102" s="195" t="s">
        <v>181</v>
      </c>
    </row>
    <row r="103" spans="1:65" s="2" customFormat="1" ht="21.75" customHeight="1">
      <c r="A103" s="32"/>
      <c r="B103" s="33"/>
      <c r="C103" s="183" t="s">
        <v>182</v>
      </c>
      <c r="D103" s="183" t="s">
        <v>129</v>
      </c>
      <c r="E103" s="184" t="s">
        <v>183</v>
      </c>
      <c r="F103" s="185" t="s">
        <v>184</v>
      </c>
      <c r="G103" s="186" t="s">
        <v>132</v>
      </c>
      <c r="H103" s="187">
        <v>188</v>
      </c>
      <c r="I103" s="188"/>
      <c r="J103" s="189">
        <f t="shared" si="0"/>
        <v>0</v>
      </c>
      <c r="K103" s="185" t="s">
        <v>133</v>
      </c>
      <c r="L103" s="190"/>
      <c r="M103" s="191" t="s">
        <v>19</v>
      </c>
      <c r="N103" s="192" t="s">
        <v>44</v>
      </c>
      <c r="O103" s="62"/>
      <c r="P103" s="193">
        <f t="shared" si="1"/>
        <v>0</v>
      </c>
      <c r="Q103" s="193">
        <v>0</v>
      </c>
      <c r="R103" s="193">
        <f t="shared" si="2"/>
        <v>0</v>
      </c>
      <c r="S103" s="193">
        <v>0</v>
      </c>
      <c r="T103" s="194">
        <f t="shared" si="3"/>
        <v>0</v>
      </c>
      <c r="U103" s="32"/>
      <c r="V103" s="32"/>
      <c r="W103" s="32"/>
      <c r="X103" s="32"/>
      <c r="Y103" s="32"/>
      <c r="Z103" s="32"/>
      <c r="AA103" s="32"/>
      <c r="AB103" s="32"/>
      <c r="AC103" s="32"/>
      <c r="AD103" s="32"/>
      <c r="AE103" s="32"/>
      <c r="AR103" s="195" t="s">
        <v>83</v>
      </c>
      <c r="AT103" s="195" t="s">
        <v>129</v>
      </c>
      <c r="AU103" s="195" t="s">
        <v>81</v>
      </c>
      <c r="AY103" s="15" t="s">
        <v>128</v>
      </c>
      <c r="BE103" s="196">
        <f t="shared" si="4"/>
        <v>0</v>
      </c>
      <c r="BF103" s="196">
        <f t="shared" si="5"/>
        <v>0</v>
      </c>
      <c r="BG103" s="196">
        <f t="shared" si="6"/>
        <v>0</v>
      </c>
      <c r="BH103" s="196">
        <f t="shared" si="7"/>
        <v>0</v>
      </c>
      <c r="BI103" s="196">
        <f t="shared" si="8"/>
        <v>0</v>
      </c>
      <c r="BJ103" s="15" t="s">
        <v>81</v>
      </c>
      <c r="BK103" s="196">
        <f t="shared" si="9"/>
        <v>0</v>
      </c>
      <c r="BL103" s="15" t="s">
        <v>81</v>
      </c>
      <c r="BM103" s="195" t="s">
        <v>185</v>
      </c>
    </row>
    <row r="104" spans="1:65" s="2" customFormat="1" ht="21.75" customHeight="1">
      <c r="A104" s="32"/>
      <c r="B104" s="33"/>
      <c r="C104" s="183" t="s">
        <v>186</v>
      </c>
      <c r="D104" s="183" t="s">
        <v>129</v>
      </c>
      <c r="E104" s="184" t="s">
        <v>187</v>
      </c>
      <c r="F104" s="185" t="s">
        <v>188</v>
      </c>
      <c r="G104" s="186" t="s">
        <v>132</v>
      </c>
      <c r="H104" s="187">
        <v>30</v>
      </c>
      <c r="I104" s="188"/>
      <c r="J104" s="189">
        <f t="shared" si="0"/>
        <v>0</v>
      </c>
      <c r="K104" s="185" t="s">
        <v>133</v>
      </c>
      <c r="L104" s="190"/>
      <c r="M104" s="191" t="s">
        <v>19</v>
      </c>
      <c r="N104" s="192" t="s">
        <v>44</v>
      </c>
      <c r="O104" s="62"/>
      <c r="P104" s="193">
        <f t="shared" si="1"/>
        <v>0</v>
      </c>
      <c r="Q104" s="193">
        <v>0</v>
      </c>
      <c r="R104" s="193">
        <f t="shared" si="2"/>
        <v>0</v>
      </c>
      <c r="S104" s="193">
        <v>0</v>
      </c>
      <c r="T104" s="194">
        <f t="shared" si="3"/>
        <v>0</v>
      </c>
      <c r="U104" s="32"/>
      <c r="V104" s="32"/>
      <c r="W104" s="32"/>
      <c r="X104" s="32"/>
      <c r="Y104" s="32"/>
      <c r="Z104" s="32"/>
      <c r="AA104" s="32"/>
      <c r="AB104" s="32"/>
      <c r="AC104" s="32"/>
      <c r="AD104" s="32"/>
      <c r="AE104" s="32"/>
      <c r="AR104" s="195" t="s">
        <v>83</v>
      </c>
      <c r="AT104" s="195" t="s">
        <v>129</v>
      </c>
      <c r="AU104" s="195" t="s">
        <v>81</v>
      </c>
      <c r="AY104" s="15" t="s">
        <v>128</v>
      </c>
      <c r="BE104" s="196">
        <f t="shared" si="4"/>
        <v>0</v>
      </c>
      <c r="BF104" s="196">
        <f t="shared" si="5"/>
        <v>0</v>
      </c>
      <c r="BG104" s="196">
        <f t="shared" si="6"/>
        <v>0</v>
      </c>
      <c r="BH104" s="196">
        <f t="shared" si="7"/>
        <v>0</v>
      </c>
      <c r="BI104" s="196">
        <f t="shared" si="8"/>
        <v>0</v>
      </c>
      <c r="BJ104" s="15" t="s">
        <v>81</v>
      </c>
      <c r="BK104" s="196">
        <f t="shared" si="9"/>
        <v>0</v>
      </c>
      <c r="BL104" s="15" t="s">
        <v>81</v>
      </c>
      <c r="BM104" s="195" t="s">
        <v>189</v>
      </c>
    </row>
    <row r="105" spans="1:65" s="2" customFormat="1" ht="21.75" customHeight="1">
      <c r="A105" s="32"/>
      <c r="B105" s="33"/>
      <c r="C105" s="183" t="s">
        <v>190</v>
      </c>
      <c r="D105" s="183" t="s">
        <v>129</v>
      </c>
      <c r="E105" s="184" t="s">
        <v>191</v>
      </c>
      <c r="F105" s="185" t="s">
        <v>192</v>
      </c>
      <c r="G105" s="186" t="s">
        <v>132</v>
      </c>
      <c r="H105" s="187">
        <v>5600</v>
      </c>
      <c r="I105" s="188"/>
      <c r="J105" s="189">
        <f t="shared" si="0"/>
        <v>0</v>
      </c>
      <c r="K105" s="185" t="s">
        <v>133</v>
      </c>
      <c r="L105" s="190"/>
      <c r="M105" s="191" t="s">
        <v>19</v>
      </c>
      <c r="N105" s="192" t="s">
        <v>44</v>
      </c>
      <c r="O105" s="62"/>
      <c r="P105" s="193">
        <f t="shared" si="1"/>
        <v>0</v>
      </c>
      <c r="Q105" s="193">
        <v>0</v>
      </c>
      <c r="R105" s="193">
        <f t="shared" si="2"/>
        <v>0</v>
      </c>
      <c r="S105" s="193">
        <v>0</v>
      </c>
      <c r="T105" s="194">
        <f t="shared" si="3"/>
        <v>0</v>
      </c>
      <c r="U105" s="32"/>
      <c r="V105" s="32"/>
      <c r="W105" s="32"/>
      <c r="X105" s="32"/>
      <c r="Y105" s="32"/>
      <c r="Z105" s="32"/>
      <c r="AA105" s="32"/>
      <c r="AB105" s="32"/>
      <c r="AC105" s="32"/>
      <c r="AD105" s="32"/>
      <c r="AE105" s="32"/>
      <c r="AR105" s="195" t="s">
        <v>134</v>
      </c>
      <c r="AT105" s="195" t="s">
        <v>129</v>
      </c>
      <c r="AU105" s="195" t="s">
        <v>81</v>
      </c>
      <c r="AY105" s="15" t="s">
        <v>128</v>
      </c>
      <c r="BE105" s="196">
        <f t="shared" si="4"/>
        <v>0</v>
      </c>
      <c r="BF105" s="196">
        <f t="shared" si="5"/>
        <v>0</v>
      </c>
      <c r="BG105" s="196">
        <f t="shared" si="6"/>
        <v>0</v>
      </c>
      <c r="BH105" s="196">
        <f t="shared" si="7"/>
        <v>0</v>
      </c>
      <c r="BI105" s="196">
        <f t="shared" si="8"/>
        <v>0</v>
      </c>
      <c r="BJ105" s="15" t="s">
        <v>81</v>
      </c>
      <c r="BK105" s="196">
        <f t="shared" si="9"/>
        <v>0</v>
      </c>
      <c r="BL105" s="15" t="s">
        <v>135</v>
      </c>
      <c r="BM105" s="195" t="s">
        <v>193</v>
      </c>
    </row>
    <row r="106" spans="1:65" s="2" customFormat="1" ht="21.75" customHeight="1">
      <c r="A106" s="32"/>
      <c r="B106" s="33"/>
      <c r="C106" s="183" t="s">
        <v>194</v>
      </c>
      <c r="D106" s="183" t="s">
        <v>129</v>
      </c>
      <c r="E106" s="184" t="s">
        <v>195</v>
      </c>
      <c r="F106" s="185" t="s">
        <v>196</v>
      </c>
      <c r="G106" s="186" t="s">
        <v>197</v>
      </c>
      <c r="H106" s="187">
        <v>20</v>
      </c>
      <c r="I106" s="188"/>
      <c r="J106" s="189">
        <f t="shared" si="0"/>
        <v>0</v>
      </c>
      <c r="K106" s="185" t="s">
        <v>133</v>
      </c>
      <c r="L106" s="190"/>
      <c r="M106" s="191" t="s">
        <v>19</v>
      </c>
      <c r="N106" s="192" t="s">
        <v>44</v>
      </c>
      <c r="O106" s="62"/>
      <c r="P106" s="193">
        <f t="shared" si="1"/>
        <v>0</v>
      </c>
      <c r="Q106" s="193">
        <v>0</v>
      </c>
      <c r="R106" s="193">
        <f t="shared" si="2"/>
        <v>0</v>
      </c>
      <c r="S106" s="193">
        <v>0</v>
      </c>
      <c r="T106" s="194">
        <f t="shared" si="3"/>
        <v>0</v>
      </c>
      <c r="U106" s="32"/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  <c r="AR106" s="195" t="s">
        <v>134</v>
      </c>
      <c r="AT106" s="195" t="s">
        <v>129</v>
      </c>
      <c r="AU106" s="195" t="s">
        <v>81</v>
      </c>
      <c r="AY106" s="15" t="s">
        <v>128</v>
      </c>
      <c r="BE106" s="196">
        <f t="shared" si="4"/>
        <v>0</v>
      </c>
      <c r="BF106" s="196">
        <f t="shared" si="5"/>
        <v>0</v>
      </c>
      <c r="BG106" s="196">
        <f t="shared" si="6"/>
        <v>0</v>
      </c>
      <c r="BH106" s="196">
        <f t="shared" si="7"/>
        <v>0</v>
      </c>
      <c r="BI106" s="196">
        <f t="shared" si="8"/>
        <v>0</v>
      </c>
      <c r="BJ106" s="15" t="s">
        <v>81</v>
      </c>
      <c r="BK106" s="196">
        <f t="shared" si="9"/>
        <v>0</v>
      </c>
      <c r="BL106" s="15" t="s">
        <v>135</v>
      </c>
      <c r="BM106" s="195" t="s">
        <v>198</v>
      </c>
    </row>
    <row r="107" spans="1:65" s="2" customFormat="1" ht="44.25" customHeight="1">
      <c r="A107" s="32"/>
      <c r="B107" s="33"/>
      <c r="C107" s="197" t="s">
        <v>199</v>
      </c>
      <c r="D107" s="197" t="s">
        <v>200</v>
      </c>
      <c r="E107" s="198" t="s">
        <v>201</v>
      </c>
      <c r="F107" s="199" t="s">
        <v>202</v>
      </c>
      <c r="G107" s="200" t="s">
        <v>132</v>
      </c>
      <c r="H107" s="201">
        <v>2380</v>
      </c>
      <c r="I107" s="202"/>
      <c r="J107" s="203">
        <f t="shared" si="0"/>
        <v>0</v>
      </c>
      <c r="K107" s="199" t="s">
        <v>133</v>
      </c>
      <c r="L107" s="37"/>
      <c r="M107" s="204" t="s">
        <v>19</v>
      </c>
      <c r="N107" s="205" t="s">
        <v>44</v>
      </c>
      <c r="O107" s="62"/>
      <c r="P107" s="193">
        <f t="shared" si="1"/>
        <v>0</v>
      </c>
      <c r="Q107" s="193">
        <v>0</v>
      </c>
      <c r="R107" s="193">
        <f t="shared" si="2"/>
        <v>0</v>
      </c>
      <c r="S107" s="193">
        <v>0</v>
      </c>
      <c r="T107" s="194">
        <f t="shared" si="3"/>
        <v>0</v>
      </c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  <c r="AR107" s="195" t="s">
        <v>81</v>
      </c>
      <c r="AT107" s="195" t="s">
        <v>200</v>
      </c>
      <c r="AU107" s="195" t="s">
        <v>81</v>
      </c>
      <c r="AY107" s="15" t="s">
        <v>128</v>
      </c>
      <c r="BE107" s="196">
        <f t="shared" si="4"/>
        <v>0</v>
      </c>
      <c r="BF107" s="196">
        <f t="shared" si="5"/>
        <v>0</v>
      </c>
      <c r="BG107" s="196">
        <f t="shared" si="6"/>
        <v>0</v>
      </c>
      <c r="BH107" s="196">
        <f t="shared" si="7"/>
        <v>0</v>
      </c>
      <c r="BI107" s="196">
        <f t="shared" si="8"/>
        <v>0</v>
      </c>
      <c r="BJ107" s="15" t="s">
        <v>81</v>
      </c>
      <c r="BK107" s="196">
        <f t="shared" si="9"/>
        <v>0</v>
      </c>
      <c r="BL107" s="15" t="s">
        <v>81</v>
      </c>
      <c r="BM107" s="195" t="s">
        <v>203</v>
      </c>
    </row>
    <row r="108" spans="1:65" s="2" customFormat="1" ht="44.25" customHeight="1">
      <c r="A108" s="32"/>
      <c r="B108" s="33"/>
      <c r="C108" s="197" t="s">
        <v>204</v>
      </c>
      <c r="D108" s="197" t="s">
        <v>200</v>
      </c>
      <c r="E108" s="198" t="s">
        <v>205</v>
      </c>
      <c r="F108" s="199" t="s">
        <v>206</v>
      </c>
      <c r="G108" s="200" t="s">
        <v>132</v>
      </c>
      <c r="H108" s="201">
        <v>5665</v>
      </c>
      <c r="I108" s="202"/>
      <c r="J108" s="203">
        <f t="shared" si="0"/>
        <v>0</v>
      </c>
      <c r="K108" s="199" t="s">
        <v>133</v>
      </c>
      <c r="L108" s="37"/>
      <c r="M108" s="204" t="s">
        <v>19</v>
      </c>
      <c r="N108" s="205" t="s">
        <v>44</v>
      </c>
      <c r="O108" s="62"/>
      <c r="P108" s="193">
        <f t="shared" si="1"/>
        <v>0</v>
      </c>
      <c r="Q108" s="193">
        <v>0</v>
      </c>
      <c r="R108" s="193">
        <f t="shared" si="2"/>
        <v>0</v>
      </c>
      <c r="S108" s="193">
        <v>0</v>
      </c>
      <c r="T108" s="194">
        <f t="shared" si="3"/>
        <v>0</v>
      </c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  <c r="AR108" s="195" t="s">
        <v>81</v>
      </c>
      <c r="AT108" s="195" t="s">
        <v>200</v>
      </c>
      <c r="AU108" s="195" t="s">
        <v>81</v>
      </c>
      <c r="AY108" s="15" t="s">
        <v>128</v>
      </c>
      <c r="BE108" s="196">
        <f t="shared" si="4"/>
        <v>0</v>
      </c>
      <c r="BF108" s="196">
        <f t="shared" si="5"/>
        <v>0</v>
      </c>
      <c r="BG108" s="196">
        <f t="shared" si="6"/>
        <v>0</v>
      </c>
      <c r="BH108" s="196">
        <f t="shared" si="7"/>
        <v>0</v>
      </c>
      <c r="BI108" s="196">
        <f t="shared" si="8"/>
        <v>0</v>
      </c>
      <c r="BJ108" s="15" t="s">
        <v>81</v>
      </c>
      <c r="BK108" s="196">
        <f t="shared" si="9"/>
        <v>0</v>
      </c>
      <c r="BL108" s="15" t="s">
        <v>81</v>
      </c>
      <c r="BM108" s="195" t="s">
        <v>207</v>
      </c>
    </row>
    <row r="109" spans="1:65" s="2" customFormat="1" ht="33" customHeight="1">
      <c r="A109" s="32"/>
      <c r="B109" s="33"/>
      <c r="C109" s="197" t="s">
        <v>208</v>
      </c>
      <c r="D109" s="197" t="s">
        <v>200</v>
      </c>
      <c r="E109" s="198" t="s">
        <v>209</v>
      </c>
      <c r="F109" s="199" t="s">
        <v>210</v>
      </c>
      <c r="G109" s="200" t="s">
        <v>132</v>
      </c>
      <c r="H109" s="201">
        <v>244</v>
      </c>
      <c r="I109" s="202"/>
      <c r="J109" s="203">
        <f t="shared" si="0"/>
        <v>0</v>
      </c>
      <c r="K109" s="199" t="s">
        <v>133</v>
      </c>
      <c r="L109" s="37"/>
      <c r="M109" s="204" t="s">
        <v>19</v>
      </c>
      <c r="N109" s="205" t="s">
        <v>44</v>
      </c>
      <c r="O109" s="62"/>
      <c r="P109" s="193">
        <f t="shared" si="1"/>
        <v>0</v>
      </c>
      <c r="Q109" s="193">
        <v>0</v>
      </c>
      <c r="R109" s="193">
        <f t="shared" si="2"/>
        <v>0</v>
      </c>
      <c r="S109" s="193">
        <v>0</v>
      </c>
      <c r="T109" s="194">
        <f t="shared" si="3"/>
        <v>0</v>
      </c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  <c r="AR109" s="195" t="s">
        <v>81</v>
      </c>
      <c r="AT109" s="195" t="s">
        <v>200</v>
      </c>
      <c r="AU109" s="195" t="s">
        <v>81</v>
      </c>
      <c r="AY109" s="15" t="s">
        <v>128</v>
      </c>
      <c r="BE109" s="196">
        <f t="shared" si="4"/>
        <v>0</v>
      </c>
      <c r="BF109" s="196">
        <f t="shared" si="5"/>
        <v>0</v>
      </c>
      <c r="BG109" s="196">
        <f t="shared" si="6"/>
        <v>0</v>
      </c>
      <c r="BH109" s="196">
        <f t="shared" si="7"/>
        <v>0</v>
      </c>
      <c r="BI109" s="196">
        <f t="shared" si="8"/>
        <v>0</v>
      </c>
      <c r="BJ109" s="15" t="s">
        <v>81</v>
      </c>
      <c r="BK109" s="196">
        <f t="shared" si="9"/>
        <v>0</v>
      </c>
      <c r="BL109" s="15" t="s">
        <v>81</v>
      </c>
      <c r="BM109" s="195" t="s">
        <v>211</v>
      </c>
    </row>
    <row r="110" spans="1:65" s="2" customFormat="1" ht="44.25" customHeight="1">
      <c r="A110" s="32"/>
      <c r="B110" s="33"/>
      <c r="C110" s="197" t="s">
        <v>212</v>
      </c>
      <c r="D110" s="197" t="s">
        <v>200</v>
      </c>
      <c r="E110" s="198" t="s">
        <v>213</v>
      </c>
      <c r="F110" s="199" t="s">
        <v>214</v>
      </c>
      <c r="G110" s="200" t="s">
        <v>132</v>
      </c>
      <c r="H110" s="201">
        <v>5287</v>
      </c>
      <c r="I110" s="202"/>
      <c r="J110" s="203">
        <f t="shared" si="0"/>
        <v>0</v>
      </c>
      <c r="K110" s="199" t="s">
        <v>133</v>
      </c>
      <c r="L110" s="37"/>
      <c r="M110" s="204" t="s">
        <v>19</v>
      </c>
      <c r="N110" s="205" t="s">
        <v>44</v>
      </c>
      <c r="O110" s="62"/>
      <c r="P110" s="193">
        <f t="shared" si="1"/>
        <v>0</v>
      </c>
      <c r="Q110" s="193">
        <v>0</v>
      </c>
      <c r="R110" s="193">
        <f t="shared" si="2"/>
        <v>0</v>
      </c>
      <c r="S110" s="193">
        <v>0</v>
      </c>
      <c r="T110" s="194">
        <f t="shared" si="3"/>
        <v>0</v>
      </c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  <c r="AR110" s="195" t="s">
        <v>81</v>
      </c>
      <c r="AT110" s="195" t="s">
        <v>200</v>
      </c>
      <c r="AU110" s="195" t="s">
        <v>81</v>
      </c>
      <c r="AY110" s="15" t="s">
        <v>128</v>
      </c>
      <c r="BE110" s="196">
        <f t="shared" si="4"/>
        <v>0</v>
      </c>
      <c r="BF110" s="196">
        <f t="shared" si="5"/>
        <v>0</v>
      </c>
      <c r="BG110" s="196">
        <f t="shared" si="6"/>
        <v>0</v>
      </c>
      <c r="BH110" s="196">
        <f t="shared" si="7"/>
        <v>0</v>
      </c>
      <c r="BI110" s="196">
        <f t="shared" si="8"/>
        <v>0</v>
      </c>
      <c r="BJ110" s="15" t="s">
        <v>81</v>
      </c>
      <c r="BK110" s="196">
        <f t="shared" si="9"/>
        <v>0</v>
      </c>
      <c r="BL110" s="15" t="s">
        <v>81</v>
      </c>
      <c r="BM110" s="195" t="s">
        <v>215</v>
      </c>
    </row>
    <row r="111" spans="1:65" s="2" customFormat="1" ht="44.25" customHeight="1">
      <c r="A111" s="32"/>
      <c r="B111" s="33"/>
      <c r="C111" s="197" t="s">
        <v>216</v>
      </c>
      <c r="D111" s="197" t="s">
        <v>200</v>
      </c>
      <c r="E111" s="198" t="s">
        <v>217</v>
      </c>
      <c r="F111" s="199" t="s">
        <v>218</v>
      </c>
      <c r="G111" s="200" t="s">
        <v>132</v>
      </c>
      <c r="H111" s="201">
        <v>5670</v>
      </c>
      <c r="I111" s="202"/>
      <c r="J111" s="203">
        <f t="shared" si="0"/>
        <v>0</v>
      </c>
      <c r="K111" s="199" t="s">
        <v>133</v>
      </c>
      <c r="L111" s="37"/>
      <c r="M111" s="204" t="s">
        <v>19</v>
      </c>
      <c r="N111" s="205" t="s">
        <v>44</v>
      </c>
      <c r="O111" s="62"/>
      <c r="P111" s="193">
        <f t="shared" si="1"/>
        <v>0</v>
      </c>
      <c r="Q111" s="193">
        <v>0</v>
      </c>
      <c r="R111" s="193">
        <f t="shared" si="2"/>
        <v>0</v>
      </c>
      <c r="S111" s="193">
        <v>0</v>
      </c>
      <c r="T111" s="194">
        <f t="shared" si="3"/>
        <v>0</v>
      </c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  <c r="AR111" s="195" t="s">
        <v>81</v>
      </c>
      <c r="AT111" s="195" t="s">
        <v>200</v>
      </c>
      <c r="AU111" s="195" t="s">
        <v>81</v>
      </c>
      <c r="AY111" s="15" t="s">
        <v>128</v>
      </c>
      <c r="BE111" s="196">
        <f t="shared" si="4"/>
        <v>0</v>
      </c>
      <c r="BF111" s="196">
        <f t="shared" si="5"/>
        <v>0</v>
      </c>
      <c r="BG111" s="196">
        <f t="shared" si="6"/>
        <v>0</v>
      </c>
      <c r="BH111" s="196">
        <f t="shared" si="7"/>
        <v>0</v>
      </c>
      <c r="BI111" s="196">
        <f t="shared" si="8"/>
        <v>0</v>
      </c>
      <c r="BJ111" s="15" t="s">
        <v>81</v>
      </c>
      <c r="BK111" s="196">
        <f t="shared" si="9"/>
        <v>0</v>
      </c>
      <c r="BL111" s="15" t="s">
        <v>81</v>
      </c>
      <c r="BM111" s="195" t="s">
        <v>219</v>
      </c>
    </row>
    <row r="112" spans="1:65" s="2" customFormat="1" ht="44.25" customHeight="1">
      <c r="A112" s="32"/>
      <c r="B112" s="33"/>
      <c r="C112" s="197" t="s">
        <v>8</v>
      </c>
      <c r="D112" s="197" t="s">
        <v>200</v>
      </c>
      <c r="E112" s="198" t="s">
        <v>220</v>
      </c>
      <c r="F112" s="199" t="s">
        <v>221</v>
      </c>
      <c r="G112" s="200" t="s">
        <v>197</v>
      </c>
      <c r="H112" s="201">
        <v>6</v>
      </c>
      <c r="I112" s="202"/>
      <c r="J112" s="203">
        <f t="shared" si="0"/>
        <v>0</v>
      </c>
      <c r="K112" s="199" t="s">
        <v>133</v>
      </c>
      <c r="L112" s="37"/>
      <c r="M112" s="204" t="s">
        <v>19</v>
      </c>
      <c r="N112" s="205" t="s">
        <v>44</v>
      </c>
      <c r="O112" s="62"/>
      <c r="P112" s="193">
        <f t="shared" si="1"/>
        <v>0</v>
      </c>
      <c r="Q112" s="193">
        <v>0</v>
      </c>
      <c r="R112" s="193">
        <f t="shared" si="2"/>
        <v>0</v>
      </c>
      <c r="S112" s="193">
        <v>0</v>
      </c>
      <c r="T112" s="194">
        <f t="shared" si="3"/>
        <v>0</v>
      </c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  <c r="AR112" s="195" t="s">
        <v>81</v>
      </c>
      <c r="AT112" s="195" t="s">
        <v>200</v>
      </c>
      <c r="AU112" s="195" t="s">
        <v>81</v>
      </c>
      <c r="AY112" s="15" t="s">
        <v>128</v>
      </c>
      <c r="BE112" s="196">
        <f t="shared" si="4"/>
        <v>0</v>
      </c>
      <c r="BF112" s="196">
        <f t="shared" si="5"/>
        <v>0</v>
      </c>
      <c r="BG112" s="196">
        <f t="shared" si="6"/>
        <v>0</v>
      </c>
      <c r="BH112" s="196">
        <f t="shared" si="7"/>
        <v>0</v>
      </c>
      <c r="BI112" s="196">
        <f t="shared" si="8"/>
        <v>0</v>
      </c>
      <c r="BJ112" s="15" t="s">
        <v>81</v>
      </c>
      <c r="BK112" s="196">
        <f t="shared" si="9"/>
        <v>0</v>
      </c>
      <c r="BL112" s="15" t="s">
        <v>81</v>
      </c>
      <c r="BM112" s="195" t="s">
        <v>222</v>
      </c>
    </row>
    <row r="113" spans="1:65" s="2" customFormat="1" ht="44.25" customHeight="1">
      <c r="A113" s="32"/>
      <c r="B113" s="33"/>
      <c r="C113" s="197" t="s">
        <v>223</v>
      </c>
      <c r="D113" s="197" t="s">
        <v>200</v>
      </c>
      <c r="E113" s="198" t="s">
        <v>224</v>
      </c>
      <c r="F113" s="199" t="s">
        <v>225</v>
      </c>
      <c r="G113" s="200" t="s">
        <v>197</v>
      </c>
      <c r="H113" s="201">
        <v>4</v>
      </c>
      <c r="I113" s="202"/>
      <c r="J113" s="203">
        <f t="shared" si="0"/>
        <v>0</v>
      </c>
      <c r="K113" s="199" t="s">
        <v>133</v>
      </c>
      <c r="L113" s="37"/>
      <c r="M113" s="204" t="s">
        <v>19</v>
      </c>
      <c r="N113" s="205" t="s">
        <v>44</v>
      </c>
      <c r="O113" s="62"/>
      <c r="P113" s="193">
        <f t="shared" si="1"/>
        <v>0</v>
      </c>
      <c r="Q113" s="193">
        <v>0</v>
      </c>
      <c r="R113" s="193">
        <f t="shared" si="2"/>
        <v>0</v>
      </c>
      <c r="S113" s="193">
        <v>0</v>
      </c>
      <c r="T113" s="194">
        <f t="shared" si="3"/>
        <v>0</v>
      </c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  <c r="AR113" s="195" t="s">
        <v>81</v>
      </c>
      <c r="AT113" s="195" t="s">
        <v>200</v>
      </c>
      <c r="AU113" s="195" t="s">
        <v>81</v>
      </c>
      <c r="AY113" s="15" t="s">
        <v>128</v>
      </c>
      <c r="BE113" s="196">
        <f t="shared" si="4"/>
        <v>0</v>
      </c>
      <c r="BF113" s="196">
        <f t="shared" si="5"/>
        <v>0</v>
      </c>
      <c r="BG113" s="196">
        <f t="shared" si="6"/>
        <v>0</v>
      </c>
      <c r="BH113" s="196">
        <f t="shared" si="7"/>
        <v>0</v>
      </c>
      <c r="BI113" s="196">
        <f t="shared" si="8"/>
        <v>0</v>
      </c>
      <c r="BJ113" s="15" t="s">
        <v>81</v>
      </c>
      <c r="BK113" s="196">
        <f t="shared" si="9"/>
        <v>0</v>
      </c>
      <c r="BL113" s="15" t="s">
        <v>81</v>
      </c>
      <c r="BM113" s="195" t="s">
        <v>226</v>
      </c>
    </row>
    <row r="114" spans="1:65" s="2" customFormat="1" ht="44.25" customHeight="1">
      <c r="A114" s="32"/>
      <c r="B114" s="33"/>
      <c r="C114" s="197" t="s">
        <v>227</v>
      </c>
      <c r="D114" s="197" t="s">
        <v>200</v>
      </c>
      <c r="E114" s="198" t="s">
        <v>228</v>
      </c>
      <c r="F114" s="199" t="s">
        <v>229</v>
      </c>
      <c r="G114" s="200" t="s">
        <v>197</v>
      </c>
      <c r="H114" s="201">
        <v>4</v>
      </c>
      <c r="I114" s="202"/>
      <c r="J114" s="203">
        <f t="shared" si="0"/>
        <v>0</v>
      </c>
      <c r="K114" s="199" t="s">
        <v>133</v>
      </c>
      <c r="L114" s="37"/>
      <c r="M114" s="204" t="s">
        <v>19</v>
      </c>
      <c r="N114" s="205" t="s">
        <v>44</v>
      </c>
      <c r="O114" s="62"/>
      <c r="P114" s="193">
        <f t="shared" si="1"/>
        <v>0</v>
      </c>
      <c r="Q114" s="193">
        <v>0</v>
      </c>
      <c r="R114" s="193">
        <f t="shared" si="2"/>
        <v>0</v>
      </c>
      <c r="S114" s="193">
        <v>0</v>
      </c>
      <c r="T114" s="194">
        <f t="shared" si="3"/>
        <v>0</v>
      </c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  <c r="AR114" s="195" t="s">
        <v>81</v>
      </c>
      <c r="AT114" s="195" t="s">
        <v>200</v>
      </c>
      <c r="AU114" s="195" t="s">
        <v>81</v>
      </c>
      <c r="AY114" s="15" t="s">
        <v>128</v>
      </c>
      <c r="BE114" s="196">
        <f t="shared" si="4"/>
        <v>0</v>
      </c>
      <c r="BF114" s="196">
        <f t="shared" si="5"/>
        <v>0</v>
      </c>
      <c r="BG114" s="196">
        <f t="shared" si="6"/>
        <v>0</v>
      </c>
      <c r="BH114" s="196">
        <f t="shared" si="7"/>
        <v>0</v>
      </c>
      <c r="BI114" s="196">
        <f t="shared" si="8"/>
        <v>0</v>
      </c>
      <c r="BJ114" s="15" t="s">
        <v>81</v>
      </c>
      <c r="BK114" s="196">
        <f t="shared" si="9"/>
        <v>0</v>
      </c>
      <c r="BL114" s="15" t="s">
        <v>81</v>
      </c>
      <c r="BM114" s="195" t="s">
        <v>230</v>
      </c>
    </row>
    <row r="115" spans="1:65" s="2" customFormat="1" ht="44.25" customHeight="1">
      <c r="A115" s="32"/>
      <c r="B115" s="33"/>
      <c r="C115" s="197" t="s">
        <v>231</v>
      </c>
      <c r="D115" s="197" t="s">
        <v>200</v>
      </c>
      <c r="E115" s="198" t="s">
        <v>232</v>
      </c>
      <c r="F115" s="199" t="s">
        <v>233</v>
      </c>
      <c r="G115" s="200" t="s">
        <v>197</v>
      </c>
      <c r="H115" s="201">
        <v>18</v>
      </c>
      <c r="I115" s="202"/>
      <c r="J115" s="203">
        <f t="shared" si="0"/>
        <v>0</v>
      </c>
      <c r="K115" s="199" t="s">
        <v>133</v>
      </c>
      <c r="L115" s="37"/>
      <c r="M115" s="204" t="s">
        <v>19</v>
      </c>
      <c r="N115" s="205" t="s">
        <v>44</v>
      </c>
      <c r="O115" s="62"/>
      <c r="P115" s="193">
        <f t="shared" si="1"/>
        <v>0</v>
      </c>
      <c r="Q115" s="193">
        <v>0</v>
      </c>
      <c r="R115" s="193">
        <f t="shared" si="2"/>
        <v>0</v>
      </c>
      <c r="S115" s="193">
        <v>0</v>
      </c>
      <c r="T115" s="194">
        <f t="shared" si="3"/>
        <v>0</v>
      </c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  <c r="AR115" s="195" t="s">
        <v>81</v>
      </c>
      <c r="AT115" s="195" t="s">
        <v>200</v>
      </c>
      <c r="AU115" s="195" t="s">
        <v>81</v>
      </c>
      <c r="AY115" s="15" t="s">
        <v>128</v>
      </c>
      <c r="BE115" s="196">
        <f t="shared" si="4"/>
        <v>0</v>
      </c>
      <c r="BF115" s="196">
        <f t="shared" si="5"/>
        <v>0</v>
      </c>
      <c r="BG115" s="196">
        <f t="shared" si="6"/>
        <v>0</v>
      </c>
      <c r="BH115" s="196">
        <f t="shared" si="7"/>
        <v>0</v>
      </c>
      <c r="BI115" s="196">
        <f t="shared" si="8"/>
        <v>0</v>
      </c>
      <c r="BJ115" s="15" t="s">
        <v>81</v>
      </c>
      <c r="BK115" s="196">
        <f t="shared" si="9"/>
        <v>0</v>
      </c>
      <c r="BL115" s="15" t="s">
        <v>81</v>
      </c>
      <c r="BM115" s="195" t="s">
        <v>234</v>
      </c>
    </row>
    <row r="116" spans="1:65" s="2" customFormat="1" ht="44.25" customHeight="1">
      <c r="A116" s="32"/>
      <c r="B116" s="33"/>
      <c r="C116" s="197" t="s">
        <v>235</v>
      </c>
      <c r="D116" s="197" t="s">
        <v>200</v>
      </c>
      <c r="E116" s="198" t="s">
        <v>236</v>
      </c>
      <c r="F116" s="199" t="s">
        <v>237</v>
      </c>
      <c r="G116" s="200" t="s">
        <v>197</v>
      </c>
      <c r="H116" s="201">
        <v>2</v>
      </c>
      <c r="I116" s="202"/>
      <c r="J116" s="203">
        <f t="shared" si="0"/>
        <v>0</v>
      </c>
      <c r="K116" s="199" t="s">
        <v>133</v>
      </c>
      <c r="L116" s="37"/>
      <c r="M116" s="204" t="s">
        <v>19</v>
      </c>
      <c r="N116" s="205" t="s">
        <v>44</v>
      </c>
      <c r="O116" s="62"/>
      <c r="P116" s="193">
        <f t="shared" si="1"/>
        <v>0</v>
      </c>
      <c r="Q116" s="193">
        <v>0</v>
      </c>
      <c r="R116" s="193">
        <f t="shared" si="2"/>
        <v>0</v>
      </c>
      <c r="S116" s="193">
        <v>0</v>
      </c>
      <c r="T116" s="194">
        <f t="shared" si="3"/>
        <v>0</v>
      </c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  <c r="AR116" s="195" t="s">
        <v>81</v>
      </c>
      <c r="AT116" s="195" t="s">
        <v>200</v>
      </c>
      <c r="AU116" s="195" t="s">
        <v>81</v>
      </c>
      <c r="AY116" s="15" t="s">
        <v>128</v>
      </c>
      <c r="BE116" s="196">
        <f t="shared" si="4"/>
        <v>0</v>
      </c>
      <c r="BF116" s="196">
        <f t="shared" si="5"/>
        <v>0</v>
      </c>
      <c r="BG116" s="196">
        <f t="shared" si="6"/>
        <v>0</v>
      </c>
      <c r="BH116" s="196">
        <f t="shared" si="7"/>
        <v>0</v>
      </c>
      <c r="BI116" s="196">
        <f t="shared" si="8"/>
        <v>0</v>
      </c>
      <c r="BJ116" s="15" t="s">
        <v>81</v>
      </c>
      <c r="BK116" s="196">
        <f t="shared" si="9"/>
        <v>0</v>
      </c>
      <c r="BL116" s="15" t="s">
        <v>81</v>
      </c>
      <c r="BM116" s="195" t="s">
        <v>238</v>
      </c>
    </row>
    <row r="117" spans="1:65" s="2" customFormat="1" ht="44.25" customHeight="1">
      <c r="A117" s="32"/>
      <c r="B117" s="33"/>
      <c r="C117" s="197" t="s">
        <v>239</v>
      </c>
      <c r="D117" s="197" t="s">
        <v>200</v>
      </c>
      <c r="E117" s="198" t="s">
        <v>240</v>
      </c>
      <c r="F117" s="199" t="s">
        <v>241</v>
      </c>
      <c r="G117" s="200" t="s">
        <v>197</v>
      </c>
      <c r="H117" s="201">
        <v>12</v>
      </c>
      <c r="I117" s="202"/>
      <c r="J117" s="203">
        <f t="shared" si="0"/>
        <v>0</v>
      </c>
      <c r="K117" s="199" t="s">
        <v>133</v>
      </c>
      <c r="L117" s="37"/>
      <c r="M117" s="204" t="s">
        <v>19</v>
      </c>
      <c r="N117" s="205" t="s">
        <v>44</v>
      </c>
      <c r="O117" s="62"/>
      <c r="P117" s="193">
        <f t="shared" si="1"/>
        <v>0</v>
      </c>
      <c r="Q117" s="193">
        <v>0</v>
      </c>
      <c r="R117" s="193">
        <f t="shared" si="2"/>
        <v>0</v>
      </c>
      <c r="S117" s="193">
        <v>0</v>
      </c>
      <c r="T117" s="194">
        <f t="shared" si="3"/>
        <v>0</v>
      </c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  <c r="AR117" s="195" t="s">
        <v>81</v>
      </c>
      <c r="AT117" s="195" t="s">
        <v>200</v>
      </c>
      <c r="AU117" s="195" t="s">
        <v>81</v>
      </c>
      <c r="AY117" s="15" t="s">
        <v>128</v>
      </c>
      <c r="BE117" s="196">
        <f t="shared" si="4"/>
        <v>0</v>
      </c>
      <c r="BF117" s="196">
        <f t="shared" si="5"/>
        <v>0</v>
      </c>
      <c r="BG117" s="196">
        <f t="shared" si="6"/>
        <v>0</v>
      </c>
      <c r="BH117" s="196">
        <f t="shared" si="7"/>
        <v>0</v>
      </c>
      <c r="BI117" s="196">
        <f t="shared" si="8"/>
        <v>0</v>
      </c>
      <c r="BJ117" s="15" t="s">
        <v>81</v>
      </c>
      <c r="BK117" s="196">
        <f t="shared" si="9"/>
        <v>0</v>
      </c>
      <c r="BL117" s="15" t="s">
        <v>81</v>
      </c>
      <c r="BM117" s="195" t="s">
        <v>242</v>
      </c>
    </row>
    <row r="118" spans="1:65" s="2" customFormat="1" ht="33" customHeight="1">
      <c r="A118" s="32"/>
      <c r="B118" s="33"/>
      <c r="C118" s="197" t="s">
        <v>243</v>
      </c>
      <c r="D118" s="197" t="s">
        <v>200</v>
      </c>
      <c r="E118" s="198" t="s">
        <v>244</v>
      </c>
      <c r="F118" s="199" t="s">
        <v>245</v>
      </c>
      <c r="G118" s="200" t="s">
        <v>197</v>
      </c>
      <c r="H118" s="201">
        <v>40</v>
      </c>
      <c r="I118" s="202"/>
      <c r="J118" s="203">
        <f t="shared" si="0"/>
        <v>0</v>
      </c>
      <c r="K118" s="199" t="s">
        <v>133</v>
      </c>
      <c r="L118" s="37"/>
      <c r="M118" s="204" t="s">
        <v>19</v>
      </c>
      <c r="N118" s="205" t="s">
        <v>44</v>
      </c>
      <c r="O118" s="62"/>
      <c r="P118" s="193">
        <f t="shared" si="1"/>
        <v>0</v>
      </c>
      <c r="Q118" s="193">
        <v>0</v>
      </c>
      <c r="R118" s="193">
        <f t="shared" si="2"/>
        <v>0</v>
      </c>
      <c r="S118" s="193">
        <v>0</v>
      </c>
      <c r="T118" s="194">
        <f t="shared" si="3"/>
        <v>0</v>
      </c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  <c r="AR118" s="195" t="s">
        <v>81</v>
      </c>
      <c r="AT118" s="195" t="s">
        <v>200</v>
      </c>
      <c r="AU118" s="195" t="s">
        <v>81</v>
      </c>
      <c r="AY118" s="15" t="s">
        <v>128</v>
      </c>
      <c r="BE118" s="196">
        <f t="shared" si="4"/>
        <v>0</v>
      </c>
      <c r="BF118" s="196">
        <f t="shared" si="5"/>
        <v>0</v>
      </c>
      <c r="BG118" s="196">
        <f t="shared" si="6"/>
        <v>0</v>
      </c>
      <c r="BH118" s="196">
        <f t="shared" si="7"/>
        <v>0</v>
      </c>
      <c r="BI118" s="196">
        <f t="shared" si="8"/>
        <v>0</v>
      </c>
      <c r="BJ118" s="15" t="s">
        <v>81</v>
      </c>
      <c r="BK118" s="196">
        <f t="shared" si="9"/>
        <v>0</v>
      </c>
      <c r="BL118" s="15" t="s">
        <v>81</v>
      </c>
      <c r="BM118" s="195" t="s">
        <v>246</v>
      </c>
    </row>
    <row r="119" spans="1:65" s="2" customFormat="1" ht="33" customHeight="1">
      <c r="A119" s="32"/>
      <c r="B119" s="33"/>
      <c r="C119" s="197" t="s">
        <v>247</v>
      </c>
      <c r="D119" s="197" t="s">
        <v>200</v>
      </c>
      <c r="E119" s="198" t="s">
        <v>248</v>
      </c>
      <c r="F119" s="199" t="s">
        <v>249</v>
      </c>
      <c r="G119" s="200" t="s">
        <v>197</v>
      </c>
      <c r="H119" s="201">
        <v>2</v>
      </c>
      <c r="I119" s="202"/>
      <c r="J119" s="203">
        <f t="shared" si="0"/>
        <v>0</v>
      </c>
      <c r="K119" s="199" t="s">
        <v>133</v>
      </c>
      <c r="L119" s="37"/>
      <c r="M119" s="204" t="s">
        <v>19</v>
      </c>
      <c r="N119" s="205" t="s">
        <v>44</v>
      </c>
      <c r="O119" s="62"/>
      <c r="P119" s="193">
        <f t="shared" si="1"/>
        <v>0</v>
      </c>
      <c r="Q119" s="193">
        <v>0</v>
      </c>
      <c r="R119" s="193">
        <f t="shared" si="2"/>
        <v>0</v>
      </c>
      <c r="S119" s="193">
        <v>0</v>
      </c>
      <c r="T119" s="194">
        <f t="shared" si="3"/>
        <v>0</v>
      </c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  <c r="AR119" s="195" t="s">
        <v>81</v>
      </c>
      <c r="AT119" s="195" t="s">
        <v>200</v>
      </c>
      <c r="AU119" s="195" t="s">
        <v>81</v>
      </c>
      <c r="AY119" s="15" t="s">
        <v>128</v>
      </c>
      <c r="BE119" s="196">
        <f t="shared" si="4"/>
        <v>0</v>
      </c>
      <c r="BF119" s="196">
        <f t="shared" si="5"/>
        <v>0</v>
      </c>
      <c r="BG119" s="196">
        <f t="shared" si="6"/>
        <v>0</v>
      </c>
      <c r="BH119" s="196">
        <f t="shared" si="7"/>
        <v>0</v>
      </c>
      <c r="BI119" s="196">
        <f t="shared" si="8"/>
        <v>0</v>
      </c>
      <c r="BJ119" s="15" t="s">
        <v>81</v>
      </c>
      <c r="BK119" s="196">
        <f t="shared" si="9"/>
        <v>0</v>
      </c>
      <c r="BL119" s="15" t="s">
        <v>81</v>
      </c>
      <c r="BM119" s="195" t="s">
        <v>250</v>
      </c>
    </row>
    <row r="120" spans="1:65" s="2" customFormat="1" ht="21.75" customHeight="1">
      <c r="A120" s="32"/>
      <c r="B120" s="33"/>
      <c r="C120" s="197" t="s">
        <v>251</v>
      </c>
      <c r="D120" s="197" t="s">
        <v>200</v>
      </c>
      <c r="E120" s="198" t="s">
        <v>252</v>
      </c>
      <c r="F120" s="199" t="s">
        <v>253</v>
      </c>
      <c r="G120" s="200" t="s">
        <v>197</v>
      </c>
      <c r="H120" s="201">
        <v>4</v>
      </c>
      <c r="I120" s="202"/>
      <c r="J120" s="203">
        <f t="shared" si="0"/>
        <v>0</v>
      </c>
      <c r="K120" s="199" t="s">
        <v>133</v>
      </c>
      <c r="L120" s="37"/>
      <c r="M120" s="204" t="s">
        <v>19</v>
      </c>
      <c r="N120" s="205" t="s">
        <v>44</v>
      </c>
      <c r="O120" s="62"/>
      <c r="P120" s="193">
        <f t="shared" si="1"/>
        <v>0</v>
      </c>
      <c r="Q120" s="193">
        <v>0</v>
      </c>
      <c r="R120" s="193">
        <f t="shared" si="2"/>
        <v>0</v>
      </c>
      <c r="S120" s="193">
        <v>0</v>
      </c>
      <c r="T120" s="194">
        <f t="shared" si="3"/>
        <v>0</v>
      </c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  <c r="AR120" s="195" t="s">
        <v>81</v>
      </c>
      <c r="AT120" s="195" t="s">
        <v>200</v>
      </c>
      <c r="AU120" s="195" t="s">
        <v>81</v>
      </c>
      <c r="AY120" s="15" t="s">
        <v>128</v>
      </c>
      <c r="BE120" s="196">
        <f t="shared" si="4"/>
        <v>0</v>
      </c>
      <c r="BF120" s="196">
        <f t="shared" si="5"/>
        <v>0</v>
      </c>
      <c r="BG120" s="196">
        <f t="shared" si="6"/>
        <v>0</v>
      </c>
      <c r="BH120" s="196">
        <f t="shared" si="7"/>
        <v>0</v>
      </c>
      <c r="BI120" s="196">
        <f t="shared" si="8"/>
        <v>0</v>
      </c>
      <c r="BJ120" s="15" t="s">
        <v>81</v>
      </c>
      <c r="BK120" s="196">
        <f t="shared" si="9"/>
        <v>0</v>
      </c>
      <c r="BL120" s="15" t="s">
        <v>81</v>
      </c>
      <c r="BM120" s="195" t="s">
        <v>254</v>
      </c>
    </row>
    <row r="121" spans="1:65" s="2" customFormat="1" ht="33" customHeight="1">
      <c r="A121" s="32"/>
      <c r="B121" s="33"/>
      <c r="C121" s="197" t="s">
        <v>255</v>
      </c>
      <c r="D121" s="197" t="s">
        <v>200</v>
      </c>
      <c r="E121" s="198" t="s">
        <v>256</v>
      </c>
      <c r="F121" s="199" t="s">
        <v>257</v>
      </c>
      <c r="G121" s="200" t="s">
        <v>132</v>
      </c>
      <c r="H121" s="201">
        <v>30</v>
      </c>
      <c r="I121" s="202"/>
      <c r="J121" s="203">
        <f t="shared" si="0"/>
        <v>0</v>
      </c>
      <c r="K121" s="199" t="s">
        <v>133</v>
      </c>
      <c r="L121" s="37"/>
      <c r="M121" s="204" t="s">
        <v>19</v>
      </c>
      <c r="N121" s="205" t="s">
        <v>44</v>
      </c>
      <c r="O121" s="62"/>
      <c r="P121" s="193">
        <f t="shared" si="1"/>
        <v>0</v>
      </c>
      <c r="Q121" s="193">
        <v>0</v>
      </c>
      <c r="R121" s="193">
        <f t="shared" si="2"/>
        <v>0</v>
      </c>
      <c r="S121" s="193">
        <v>0</v>
      </c>
      <c r="T121" s="194">
        <f t="shared" si="3"/>
        <v>0</v>
      </c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  <c r="AR121" s="195" t="s">
        <v>81</v>
      </c>
      <c r="AT121" s="195" t="s">
        <v>200</v>
      </c>
      <c r="AU121" s="195" t="s">
        <v>81</v>
      </c>
      <c r="AY121" s="15" t="s">
        <v>128</v>
      </c>
      <c r="BE121" s="196">
        <f t="shared" si="4"/>
        <v>0</v>
      </c>
      <c r="BF121" s="196">
        <f t="shared" si="5"/>
        <v>0</v>
      </c>
      <c r="BG121" s="196">
        <f t="shared" si="6"/>
        <v>0</v>
      </c>
      <c r="BH121" s="196">
        <f t="shared" si="7"/>
        <v>0</v>
      </c>
      <c r="BI121" s="196">
        <f t="shared" si="8"/>
        <v>0</v>
      </c>
      <c r="BJ121" s="15" t="s">
        <v>81</v>
      </c>
      <c r="BK121" s="196">
        <f t="shared" si="9"/>
        <v>0</v>
      </c>
      <c r="BL121" s="15" t="s">
        <v>81</v>
      </c>
      <c r="BM121" s="195" t="s">
        <v>258</v>
      </c>
    </row>
    <row r="122" spans="1:65" s="2" customFormat="1" ht="33" customHeight="1">
      <c r="A122" s="32"/>
      <c r="B122" s="33"/>
      <c r="C122" s="197" t="s">
        <v>7</v>
      </c>
      <c r="D122" s="197" t="s">
        <v>200</v>
      </c>
      <c r="E122" s="198" t="s">
        <v>259</v>
      </c>
      <c r="F122" s="199" t="s">
        <v>260</v>
      </c>
      <c r="G122" s="200" t="s">
        <v>197</v>
      </c>
      <c r="H122" s="201">
        <v>8</v>
      </c>
      <c r="I122" s="202"/>
      <c r="J122" s="203">
        <f t="shared" si="0"/>
        <v>0</v>
      </c>
      <c r="K122" s="199" t="s">
        <v>133</v>
      </c>
      <c r="L122" s="37"/>
      <c r="M122" s="204" t="s">
        <v>19</v>
      </c>
      <c r="N122" s="205" t="s">
        <v>44</v>
      </c>
      <c r="O122" s="62"/>
      <c r="P122" s="193">
        <f t="shared" si="1"/>
        <v>0</v>
      </c>
      <c r="Q122" s="193">
        <v>0</v>
      </c>
      <c r="R122" s="193">
        <f t="shared" si="2"/>
        <v>0</v>
      </c>
      <c r="S122" s="193">
        <v>0</v>
      </c>
      <c r="T122" s="194">
        <f t="shared" si="3"/>
        <v>0</v>
      </c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  <c r="AR122" s="195" t="s">
        <v>81</v>
      </c>
      <c r="AT122" s="195" t="s">
        <v>200</v>
      </c>
      <c r="AU122" s="195" t="s">
        <v>81</v>
      </c>
      <c r="AY122" s="15" t="s">
        <v>128</v>
      </c>
      <c r="BE122" s="196">
        <f t="shared" si="4"/>
        <v>0</v>
      </c>
      <c r="BF122" s="196">
        <f t="shared" si="5"/>
        <v>0</v>
      </c>
      <c r="BG122" s="196">
        <f t="shared" si="6"/>
        <v>0</v>
      </c>
      <c r="BH122" s="196">
        <f t="shared" si="7"/>
        <v>0</v>
      </c>
      <c r="BI122" s="196">
        <f t="shared" si="8"/>
        <v>0</v>
      </c>
      <c r="BJ122" s="15" t="s">
        <v>81</v>
      </c>
      <c r="BK122" s="196">
        <f t="shared" si="9"/>
        <v>0</v>
      </c>
      <c r="BL122" s="15" t="s">
        <v>81</v>
      </c>
      <c r="BM122" s="195" t="s">
        <v>261</v>
      </c>
    </row>
    <row r="123" spans="1:65" s="2" customFormat="1" ht="21.75" customHeight="1">
      <c r="A123" s="32"/>
      <c r="B123" s="33"/>
      <c r="C123" s="183" t="s">
        <v>262</v>
      </c>
      <c r="D123" s="183" t="s">
        <v>129</v>
      </c>
      <c r="E123" s="184" t="s">
        <v>263</v>
      </c>
      <c r="F123" s="185" t="s">
        <v>264</v>
      </c>
      <c r="G123" s="186" t="s">
        <v>197</v>
      </c>
      <c r="H123" s="187">
        <v>8</v>
      </c>
      <c r="I123" s="188"/>
      <c r="J123" s="189">
        <f t="shared" si="0"/>
        <v>0</v>
      </c>
      <c r="K123" s="185" t="s">
        <v>133</v>
      </c>
      <c r="L123" s="190"/>
      <c r="M123" s="191" t="s">
        <v>19</v>
      </c>
      <c r="N123" s="192" t="s">
        <v>44</v>
      </c>
      <c r="O123" s="62"/>
      <c r="P123" s="193">
        <f t="shared" si="1"/>
        <v>0</v>
      </c>
      <c r="Q123" s="193">
        <v>0</v>
      </c>
      <c r="R123" s="193">
        <f t="shared" si="2"/>
        <v>0</v>
      </c>
      <c r="S123" s="193">
        <v>0</v>
      </c>
      <c r="T123" s="194">
        <f t="shared" si="3"/>
        <v>0</v>
      </c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  <c r="AR123" s="195" t="s">
        <v>134</v>
      </c>
      <c r="AT123" s="195" t="s">
        <v>129</v>
      </c>
      <c r="AU123" s="195" t="s">
        <v>81</v>
      </c>
      <c r="AY123" s="15" t="s">
        <v>128</v>
      </c>
      <c r="BE123" s="196">
        <f t="shared" si="4"/>
        <v>0</v>
      </c>
      <c r="BF123" s="196">
        <f t="shared" si="5"/>
        <v>0</v>
      </c>
      <c r="BG123" s="196">
        <f t="shared" si="6"/>
        <v>0</v>
      </c>
      <c r="BH123" s="196">
        <f t="shared" si="7"/>
        <v>0</v>
      </c>
      <c r="BI123" s="196">
        <f t="shared" si="8"/>
        <v>0</v>
      </c>
      <c r="BJ123" s="15" t="s">
        <v>81</v>
      </c>
      <c r="BK123" s="196">
        <f t="shared" si="9"/>
        <v>0</v>
      </c>
      <c r="BL123" s="15" t="s">
        <v>135</v>
      </c>
      <c r="BM123" s="195" t="s">
        <v>265</v>
      </c>
    </row>
    <row r="124" spans="1:65" s="2" customFormat="1" ht="21.75" customHeight="1">
      <c r="A124" s="32"/>
      <c r="B124" s="33"/>
      <c r="C124" s="197" t="s">
        <v>266</v>
      </c>
      <c r="D124" s="197" t="s">
        <v>200</v>
      </c>
      <c r="E124" s="198" t="s">
        <v>267</v>
      </c>
      <c r="F124" s="199" t="s">
        <v>268</v>
      </c>
      <c r="G124" s="200" t="s">
        <v>197</v>
      </c>
      <c r="H124" s="201">
        <v>8</v>
      </c>
      <c r="I124" s="202"/>
      <c r="J124" s="203">
        <f t="shared" si="0"/>
        <v>0</v>
      </c>
      <c r="K124" s="199" t="s">
        <v>133</v>
      </c>
      <c r="L124" s="37"/>
      <c r="M124" s="204" t="s">
        <v>19</v>
      </c>
      <c r="N124" s="205" t="s">
        <v>44</v>
      </c>
      <c r="O124" s="62"/>
      <c r="P124" s="193">
        <f t="shared" si="1"/>
        <v>0</v>
      </c>
      <c r="Q124" s="193">
        <v>0</v>
      </c>
      <c r="R124" s="193">
        <f t="shared" si="2"/>
        <v>0</v>
      </c>
      <c r="S124" s="193">
        <v>0</v>
      </c>
      <c r="T124" s="194">
        <f t="shared" si="3"/>
        <v>0</v>
      </c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  <c r="AR124" s="195" t="s">
        <v>135</v>
      </c>
      <c r="AT124" s="195" t="s">
        <v>200</v>
      </c>
      <c r="AU124" s="195" t="s">
        <v>81</v>
      </c>
      <c r="AY124" s="15" t="s">
        <v>128</v>
      </c>
      <c r="BE124" s="196">
        <f t="shared" si="4"/>
        <v>0</v>
      </c>
      <c r="BF124" s="196">
        <f t="shared" si="5"/>
        <v>0</v>
      </c>
      <c r="BG124" s="196">
        <f t="shared" si="6"/>
        <v>0</v>
      </c>
      <c r="BH124" s="196">
        <f t="shared" si="7"/>
        <v>0</v>
      </c>
      <c r="BI124" s="196">
        <f t="shared" si="8"/>
        <v>0</v>
      </c>
      <c r="BJ124" s="15" t="s">
        <v>81</v>
      </c>
      <c r="BK124" s="196">
        <f t="shared" si="9"/>
        <v>0</v>
      </c>
      <c r="BL124" s="15" t="s">
        <v>135</v>
      </c>
      <c r="BM124" s="195" t="s">
        <v>269</v>
      </c>
    </row>
    <row r="125" spans="1:65" s="2" customFormat="1" ht="21.75" customHeight="1">
      <c r="A125" s="32"/>
      <c r="B125" s="33"/>
      <c r="C125" s="197" t="s">
        <v>270</v>
      </c>
      <c r="D125" s="197" t="s">
        <v>200</v>
      </c>
      <c r="E125" s="198" t="s">
        <v>271</v>
      </c>
      <c r="F125" s="199" t="s">
        <v>272</v>
      </c>
      <c r="G125" s="200" t="s">
        <v>197</v>
      </c>
      <c r="H125" s="201">
        <v>16</v>
      </c>
      <c r="I125" s="202"/>
      <c r="J125" s="203">
        <f t="shared" si="0"/>
        <v>0</v>
      </c>
      <c r="K125" s="199" t="s">
        <v>133</v>
      </c>
      <c r="L125" s="37"/>
      <c r="M125" s="204" t="s">
        <v>19</v>
      </c>
      <c r="N125" s="205" t="s">
        <v>44</v>
      </c>
      <c r="O125" s="62"/>
      <c r="P125" s="193">
        <f t="shared" si="1"/>
        <v>0</v>
      </c>
      <c r="Q125" s="193">
        <v>0</v>
      </c>
      <c r="R125" s="193">
        <f t="shared" si="2"/>
        <v>0</v>
      </c>
      <c r="S125" s="193">
        <v>0</v>
      </c>
      <c r="T125" s="194">
        <f t="shared" si="3"/>
        <v>0</v>
      </c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  <c r="AR125" s="195" t="s">
        <v>135</v>
      </c>
      <c r="AT125" s="195" t="s">
        <v>200</v>
      </c>
      <c r="AU125" s="195" t="s">
        <v>81</v>
      </c>
      <c r="AY125" s="15" t="s">
        <v>128</v>
      </c>
      <c r="BE125" s="196">
        <f t="shared" si="4"/>
        <v>0</v>
      </c>
      <c r="BF125" s="196">
        <f t="shared" si="5"/>
        <v>0</v>
      </c>
      <c r="BG125" s="196">
        <f t="shared" si="6"/>
        <v>0</v>
      </c>
      <c r="BH125" s="196">
        <f t="shared" si="7"/>
        <v>0</v>
      </c>
      <c r="BI125" s="196">
        <f t="shared" si="8"/>
        <v>0</v>
      </c>
      <c r="BJ125" s="15" t="s">
        <v>81</v>
      </c>
      <c r="BK125" s="196">
        <f t="shared" si="9"/>
        <v>0</v>
      </c>
      <c r="BL125" s="15" t="s">
        <v>135</v>
      </c>
      <c r="BM125" s="195" t="s">
        <v>273</v>
      </c>
    </row>
    <row r="126" spans="1:65" s="2" customFormat="1" ht="21.75" customHeight="1">
      <c r="A126" s="32"/>
      <c r="B126" s="33"/>
      <c r="C126" s="197" t="s">
        <v>274</v>
      </c>
      <c r="D126" s="197" t="s">
        <v>200</v>
      </c>
      <c r="E126" s="198" t="s">
        <v>275</v>
      </c>
      <c r="F126" s="199" t="s">
        <v>276</v>
      </c>
      <c r="G126" s="200" t="s">
        <v>277</v>
      </c>
      <c r="H126" s="201">
        <v>132</v>
      </c>
      <c r="I126" s="202"/>
      <c r="J126" s="203">
        <f t="shared" si="0"/>
        <v>0</v>
      </c>
      <c r="K126" s="199" t="s">
        <v>133</v>
      </c>
      <c r="L126" s="37"/>
      <c r="M126" s="204" t="s">
        <v>19</v>
      </c>
      <c r="N126" s="205" t="s">
        <v>44</v>
      </c>
      <c r="O126" s="62"/>
      <c r="P126" s="193">
        <f t="shared" si="1"/>
        <v>0</v>
      </c>
      <c r="Q126" s="193">
        <v>0</v>
      </c>
      <c r="R126" s="193">
        <f t="shared" si="2"/>
        <v>0</v>
      </c>
      <c r="S126" s="193">
        <v>0</v>
      </c>
      <c r="T126" s="194">
        <f t="shared" si="3"/>
        <v>0</v>
      </c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  <c r="AR126" s="195" t="s">
        <v>278</v>
      </c>
      <c r="AT126" s="195" t="s">
        <v>200</v>
      </c>
      <c r="AU126" s="195" t="s">
        <v>81</v>
      </c>
      <c r="AY126" s="15" t="s">
        <v>128</v>
      </c>
      <c r="BE126" s="196">
        <f t="shared" si="4"/>
        <v>0</v>
      </c>
      <c r="BF126" s="196">
        <f t="shared" si="5"/>
        <v>0</v>
      </c>
      <c r="BG126" s="196">
        <f t="shared" si="6"/>
        <v>0</v>
      </c>
      <c r="BH126" s="196">
        <f t="shared" si="7"/>
        <v>0</v>
      </c>
      <c r="BI126" s="196">
        <f t="shared" si="8"/>
        <v>0</v>
      </c>
      <c r="BJ126" s="15" t="s">
        <v>81</v>
      </c>
      <c r="BK126" s="196">
        <f t="shared" si="9"/>
        <v>0</v>
      </c>
      <c r="BL126" s="15" t="s">
        <v>278</v>
      </c>
      <c r="BM126" s="195" t="s">
        <v>279</v>
      </c>
    </row>
    <row r="127" spans="1:65" s="12" customFormat="1" ht="25.9" customHeight="1">
      <c r="B127" s="169"/>
      <c r="C127" s="170"/>
      <c r="D127" s="171" t="s">
        <v>72</v>
      </c>
      <c r="E127" s="172" t="s">
        <v>280</v>
      </c>
      <c r="F127" s="172" t="s">
        <v>281</v>
      </c>
      <c r="G127" s="170"/>
      <c r="H127" s="170"/>
      <c r="I127" s="173"/>
      <c r="J127" s="174">
        <f>BK127</f>
        <v>0</v>
      </c>
      <c r="K127" s="170"/>
      <c r="L127" s="175"/>
      <c r="M127" s="176"/>
      <c r="N127" s="177"/>
      <c r="O127" s="177"/>
      <c r="P127" s="178">
        <f>P128+SUM(P129:P137)</f>
        <v>0</v>
      </c>
      <c r="Q127" s="177"/>
      <c r="R127" s="178">
        <f>R128+SUM(R129:R137)</f>
        <v>0</v>
      </c>
      <c r="S127" s="177"/>
      <c r="T127" s="179">
        <f>T128+SUM(T129:T137)</f>
        <v>0</v>
      </c>
      <c r="AR127" s="180" t="s">
        <v>81</v>
      </c>
      <c r="AT127" s="181" t="s">
        <v>72</v>
      </c>
      <c r="AU127" s="181" t="s">
        <v>73</v>
      </c>
      <c r="AY127" s="180" t="s">
        <v>128</v>
      </c>
      <c r="BK127" s="182">
        <f>BK128+SUM(BK129:BK137)</f>
        <v>0</v>
      </c>
    </row>
    <row r="128" spans="1:65" s="2" customFormat="1" ht="21.75" customHeight="1">
      <c r="A128" s="32"/>
      <c r="B128" s="33"/>
      <c r="C128" s="183" t="s">
        <v>282</v>
      </c>
      <c r="D128" s="183" t="s">
        <v>129</v>
      </c>
      <c r="E128" s="184" t="s">
        <v>283</v>
      </c>
      <c r="F128" s="185" t="s">
        <v>284</v>
      </c>
      <c r="G128" s="186" t="s">
        <v>197</v>
      </c>
      <c r="H128" s="187">
        <v>2</v>
      </c>
      <c r="I128" s="188"/>
      <c r="J128" s="189">
        <f t="shared" ref="J128:J136" si="10">ROUND(I128*H128,2)</f>
        <v>0</v>
      </c>
      <c r="K128" s="185" t="s">
        <v>133</v>
      </c>
      <c r="L128" s="190"/>
      <c r="M128" s="191" t="s">
        <v>19</v>
      </c>
      <c r="N128" s="192" t="s">
        <v>44</v>
      </c>
      <c r="O128" s="62"/>
      <c r="P128" s="193">
        <f t="shared" ref="P128:P136" si="11">O128*H128</f>
        <v>0</v>
      </c>
      <c r="Q128" s="193">
        <v>0</v>
      </c>
      <c r="R128" s="193">
        <f t="shared" ref="R128:R136" si="12">Q128*H128</f>
        <v>0</v>
      </c>
      <c r="S128" s="193">
        <v>0</v>
      </c>
      <c r="T128" s="194">
        <f t="shared" ref="T128:T136" si="13">S128*H128</f>
        <v>0</v>
      </c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  <c r="AR128" s="195" t="s">
        <v>83</v>
      </c>
      <c r="AT128" s="195" t="s">
        <v>129</v>
      </c>
      <c r="AU128" s="195" t="s">
        <v>81</v>
      </c>
      <c r="AY128" s="15" t="s">
        <v>128</v>
      </c>
      <c r="BE128" s="196">
        <f t="shared" ref="BE128:BE136" si="14">IF(N128="základní",J128,0)</f>
        <v>0</v>
      </c>
      <c r="BF128" s="196">
        <f t="shared" ref="BF128:BF136" si="15">IF(N128="snížená",J128,0)</f>
        <v>0</v>
      </c>
      <c r="BG128" s="196">
        <f t="shared" ref="BG128:BG136" si="16">IF(N128="zákl. přenesená",J128,0)</f>
        <v>0</v>
      </c>
      <c r="BH128" s="196">
        <f t="shared" ref="BH128:BH136" si="17">IF(N128="sníž. přenesená",J128,0)</f>
        <v>0</v>
      </c>
      <c r="BI128" s="196">
        <f t="shared" ref="BI128:BI136" si="18">IF(N128="nulová",J128,0)</f>
        <v>0</v>
      </c>
      <c r="BJ128" s="15" t="s">
        <v>81</v>
      </c>
      <c r="BK128" s="196">
        <f t="shared" ref="BK128:BK136" si="19">ROUND(I128*H128,2)</f>
        <v>0</v>
      </c>
      <c r="BL128" s="15" t="s">
        <v>81</v>
      </c>
      <c r="BM128" s="195" t="s">
        <v>285</v>
      </c>
    </row>
    <row r="129" spans="1:65" s="2" customFormat="1" ht="21.75" customHeight="1">
      <c r="A129" s="32"/>
      <c r="B129" s="33"/>
      <c r="C129" s="197" t="s">
        <v>286</v>
      </c>
      <c r="D129" s="197" t="s">
        <v>200</v>
      </c>
      <c r="E129" s="198" t="s">
        <v>287</v>
      </c>
      <c r="F129" s="199" t="s">
        <v>288</v>
      </c>
      <c r="G129" s="200" t="s">
        <v>197</v>
      </c>
      <c r="H129" s="201">
        <v>2</v>
      </c>
      <c r="I129" s="202"/>
      <c r="J129" s="203">
        <f t="shared" si="10"/>
        <v>0</v>
      </c>
      <c r="K129" s="199" t="s">
        <v>133</v>
      </c>
      <c r="L129" s="37"/>
      <c r="M129" s="204" t="s">
        <v>19</v>
      </c>
      <c r="N129" s="205" t="s">
        <v>44</v>
      </c>
      <c r="O129" s="62"/>
      <c r="P129" s="193">
        <f t="shared" si="11"/>
        <v>0</v>
      </c>
      <c r="Q129" s="193">
        <v>0</v>
      </c>
      <c r="R129" s="193">
        <f t="shared" si="12"/>
        <v>0</v>
      </c>
      <c r="S129" s="193">
        <v>0</v>
      </c>
      <c r="T129" s="194">
        <f t="shared" si="13"/>
        <v>0</v>
      </c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  <c r="AR129" s="195" t="s">
        <v>81</v>
      </c>
      <c r="AT129" s="195" t="s">
        <v>200</v>
      </c>
      <c r="AU129" s="195" t="s">
        <v>81</v>
      </c>
      <c r="AY129" s="15" t="s">
        <v>128</v>
      </c>
      <c r="BE129" s="196">
        <f t="shared" si="14"/>
        <v>0</v>
      </c>
      <c r="BF129" s="196">
        <f t="shared" si="15"/>
        <v>0</v>
      </c>
      <c r="BG129" s="196">
        <f t="shared" si="16"/>
        <v>0</v>
      </c>
      <c r="BH129" s="196">
        <f t="shared" si="17"/>
        <v>0</v>
      </c>
      <c r="BI129" s="196">
        <f t="shared" si="18"/>
        <v>0</v>
      </c>
      <c r="BJ129" s="15" t="s">
        <v>81</v>
      </c>
      <c r="BK129" s="196">
        <f t="shared" si="19"/>
        <v>0</v>
      </c>
      <c r="BL129" s="15" t="s">
        <v>81</v>
      </c>
      <c r="BM129" s="195" t="s">
        <v>289</v>
      </c>
    </row>
    <row r="130" spans="1:65" s="2" customFormat="1" ht="21.75" customHeight="1">
      <c r="A130" s="32"/>
      <c r="B130" s="33"/>
      <c r="C130" s="183" t="s">
        <v>290</v>
      </c>
      <c r="D130" s="183" t="s">
        <v>129</v>
      </c>
      <c r="E130" s="184" t="s">
        <v>291</v>
      </c>
      <c r="F130" s="185" t="s">
        <v>292</v>
      </c>
      <c r="G130" s="186" t="s">
        <v>197</v>
      </c>
      <c r="H130" s="187">
        <v>2</v>
      </c>
      <c r="I130" s="188"/>
      <c r="J130" s="189">
        <f t="shared" si="10"/>
        <v>0</v>
      </c>
      <c r="K130" s="185" t="s">
        <v>133</v>
      </c>
      <c r="L130" s="190"/>
      <c r="M130" s="191" t="s">
        <v>19</v>
      </c>
      <c r="N130" s="192" t="s">
        <v>44</v>
      </c>
      <c r="O130" s="62"/>
      <c r="P130" s="193">
        <f t="shared" si="11"/>
        <v>0</v>
      </c>
      <c r="Q130" s="193">
        <v>0</v>
      </c>
      <c r="R130" s="193">
        <f t="shared" si="12"/>
        <v>0</v>
      </c>
      <c r="S130" s="193">
        <v>0</v>
      </c>
      <c r="T130" s="194">
        <f t="shared" si="13"/>
        <v>0</v>
      </c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  <c r="AR130" s="195" t="s">
        <v>83</v>
      </c>
      <c r="AT130" s="195" t="s">
        <v>129</v>
      </c>
      <c r="AU130" s="195" t="s">
        <v>81</v>
      </c>
      <c r="AY130" s="15" t="s">
        <v>128</v>
      </c>
      <c r="BE130" s="196">
        <f t="shared" si="14"/>
        <v>0</v>
      </c>
      <c r="BF130" s="196">
        <f t="shared" si="15"/>
        <v>0</v>
      </c>
      <c r="BG130" s="196">
        <f t="shared" si="16"/>
        <v>0</v>
      </c>
      <c r="BH130" s="196">
        <f t="shared" si="17"/>
        <v>0</v>
      </c>
      <c r="BI130" s="196">
        <f t="shared" si="18"/>
        <v>0</v>
      </c>
      <c r="BJ130" s="15" t="s">
        <v>81</v>
      </c>
      <c r="BK130" s="196">
        <f t="shared" si="19"/>
        <v>0</v>
      </c>
      <c r="BL130" s="15" t="s">
        <v>81</v>
      </c>
      <c r="BM130" s="195" t="s">
        <v>293</v>
      </c>
    </row>
    <row r="131" spans="1:65" s="2" customFormat="1" ht="21.75" customHeight="1">
      <c r="A131" s="32"/>
      <c r="B131" s="33"/>
      <c r="C131" s="183" t="s">
        <v>294</v>
      </c>
      <c r="D131" s="183" t="s">
        <v>129</v>
      </c>
      <c r="E131" s="184" t="s">
        <v>295</v>
      </c>
      <c r="F131" s="185" t="s">
        <v>296</v>
      </c>
      <c r="G131" s="186" t="s">
        <v>197</v>
      </c>
      <c r="H131" s="187">
        <v>1</v>
      </c>
      <c r="I131" s="188"/>
      <c r="J131" s="189">
        <f t="shared" si="10"/>
        <v>0</v>
      </c>
      <c r="K131" s="185" t="s">
        <v>133</v>
      </c>
      <c r="L131" s="190"/>
      <c r="M131" s="191" t="s">
        <v>19</v>
      </c>
      <c r="N131" s="192" t="s">
        <v>44</v>
      </c>
      <c r="O131" s="62"/>
      <c r="P131" s="193">
        <f t="shared" si="11"/>
        <v>0</v>
      </c>
      <c r="Q131" s="193">
        <v>0</v>
      </c>
      <c r="R131" s="193">
        <f t="shared" si="12"/>
        <v>0</v>
      </c>
      <c r="S131" s="193">
        <v>0</v>
      </c>
      <c r="T131" s="194">
        <f t="shared" si="13"/>
        <v>0</v>
      </c>
      <c r="U131" s="32"/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  <c r="AR131" s="195" t="s">
        <v>83</v>
      </c>
      <c r="AT131" s="195" t="s">
        <v>129</v>
      </c>
      <c r="AU131" s="195" t="s">
        <v>81</v>
      </c>
      <c r="AY131" s="15" t="s">
        <v>128</v>
      </c>
      <c r="BE131" s="196">
        <f t="shared" si="14"/>
        <v>0</v>
      </c>
      <c r="BF131" s="196">
        <f t="shared" si="15"/>
        <v>0</v>
      </c>
      <c r="BG131" s="196">
        <f t="shared" si="16"/>
        <v>0</v>
      </c>
      <c r="BH131" s="196">
        <f t="shared" si="17"/>
        <v>0</v>
      </c>
      <c r="BI131" s="196">
        <f t="shared" si="18"/>
        <v>0</v>
      </c>
      <c r="BJ131" s="15" t="s">
        <v>81</v>
      </c>
      <c r="BK131" s="196">
        <f t="shared" si="19"/>
        <v>0</v>
      </c>
      <c r="BL131" s="15" t="s">
        <v>81</v>
      </c>
      <c r="BM131" s="195" t="s">
        <v>297</v>
      </c>
    </row>
    <row r="132" spans="1:65" s="2" customFormat="1" ht="21.75" customHeight="1">
      <c r="A132" s="32"/>
      <c r="B132" s="33"/>
      <c r="C132" s="183" t="s">
        <v>298</v>
      </c>
      <c r="D132" s="183" t="s">
        <v>129</v>
      </c>
      <c r="E132" s="184" t="s">
        <v>299</v>
      </c>
      <c r="F132" s="185" t="s">
        <v>300</v>
      </c>
      <c r="G132" s="186" t="s">
        <v>197</v>
      </c>
      <c r="H132" s="187">
        <v>1</v>
      </c>
      <c r="I132" s="188"/>
      <c r="J132" s="189">
        <f t="shared" si="10"/>
        <v>0</v>
      </c>
      <c r="K132" s="185" t="s">
        <v>133</v>
      </c>
      <c r="L132" s="190"/>
      <c r="M132" s="191" t="s">
        <v>19</v>
      </c>
      <c r="N132" s="192" t="s">
        <v>44</v>
      </c>
      <c r="O132" s="62"/>
      <c r="P132" s="193">
        <f t="shared" si="11"/>
        <v>0</v>
      </c>
      <c r="Q132" s="193">
        <v>0</v>
      </c>
      <c r="R132" s="193">
        <f t="shared" si="12"/>
        <v>0</v>
      </c>
      <c r="S132" s="193">
        <v>0</v>
      </c>
      <c r="T132" s="194">
        <f t="shared" si="13"/>
        <v>0</v>
      </c>
      <c r="U132" s="32"/>
      <c r="V132" s="32"/>
      <c r="W132" s="32"/>
      <c r="X132" s="32"/>
      <c r="Y132" s="32"/>
      <c r="Z132" s="32"/>
      <c r="AA132" s="32"/>
      <c r="AB132" s="32"/>
      <c r="AC132" s="32"/>
      <c r="AD132" s="32"/>
      <c r="AE132" s="32"/>
      <c r="AR132" s="195" t="s">
        <v>83</v>
      </c>
      <c r="AT132" s="195" t="s">
        <v>129</v>
      </c>
      <c r="AU132" s="195" t="s">
        <v>81</v>
      </c>
      <c r="AY132" s="15" t="s">
        <v>128</v>
      </c>
      <c r="BE132" s="196">
        <f t="shared" si="14"/>
        <v>0</v>
      </c>
      <c r="BF132" s="196">
        <f t="shared" si="15"/>
        <v>0</v>
      </c>
      <c r="BG132" s="196">
        <f t="shared" si="16"/>
        <v>0</v>
      </c>
      <c r="BH132" s="196">
        <f t="shared" si="17"/>
        <v>0</v>
      </c>
      <c r="BI132" s="196">
        <f t="shared" si="18"/>
        <v>0</v>
      </c>
      <c r="BJ132" s="15" t="s">
        <v>81</v>
      </c>
      <c r="BK132" s="196">
        <f t="shared" si="19"/>
        <v>0</v>
      </c>
      <c r="BL132" s="15" t="s">
        <v>81</v>
      </c>
      <c r="BM132" s="195" t="s">
        <v>301</v>
      </c>
    </row>
    <row r="133" spans="1:65" s="2" customFormat="1" ht="21.75" customHeight="1">
      <c r="A133" s="32"/>
      <c r="B133" s="33"/>
      <c r="C133" s="197" t="s">
        <v>302</v>
      </c>
      <c r="D133" s="197" t="s">
        <v>200</v>
      </c>
      <c r="E133" s="198" t="s">
        <v>303</v>
      </c>
      <c r="F133" s="199" t="s">
        <v>304</v>
      </c>
      <c r="G133" s="200" t="s">
        <v>197</v>
      </c>
      <c r="H133" s="201">
        <v>1</v>
      </c>
      <c r="I133" s="202"/>
      <c r="J133" s="203">
        <f t="shared" si="10"/>
        <v>0</v>
      </c>
      <c r="K133" s="199" t="s">
        <v>133</v>
      </c>
      <c r="L133" s="37"/>
      <c r="M133" s="204" t="s">
        <v>19</v>
      </c>
      <c r="N133" s="205" t="s">
        <v>44</v>
      </c>
      <c r="O133" s="62"/>
      <c r="P133" s="193">
        <f t="shared" si="11"/>
        <v>0</v>
      </c>
      <c r="Q133" s="193">
        <v>0</v>
      </c>
      <c r="R133" s="193">
        <f t="shared" si="12"/>
        <v>0</v>
      </c>
      <c r="S133" s="193">
        <v>0</v>
      </c>
      <c r="T133" s="194">
        <f t="shared" si="13"/>
        <v>0</v>
      </c>
      <c r="U133" s="32"/>
      <c r="V133" s="32"/>
      <c r="W133" s="32"/>
      <c r="X133" s="32"/>
      <c r="Y133" s="32"/>
      <c r="Z133" s="32"/>
      <c r="AA133" s="32"/>
      <c r="AB133" s="32"/>
      <c r="AC133" s="32"/>
      <c r="AD133" s="32"/>
      <c r="AE133" s="32"/>
      <c r="AR133" s="195" t="s">
        <v>81</v>
      </c>
      <c r="AT133" s="195" t="s">
        <v>200</v>
      </c>
      <c r="AU133" s="195" t="s">
        <v>81</v>
      </c>
      <c r="AY133" s="15" t="s">
        <v>128</v>
      </c>
      <c r="BE133" s="196">
        <f t="shared" si="14"/>
        <v>0</v>
      </c>
      <c r="BF133" s="196">
        <f t="shared" si="15"/>
        <v>0</v>
      </c>
      <c r="BG133" s="196">
        <f t="shared" si="16"/>
        <v>0</v>
      </c>
      <c r="BH133" s="196">
        <f t="shared" si="17"/>
        <v>0</v>
      </c>
      <c r="BI133" s="196">
        <f t="shared" si="18"/>
        <v>0</v>
      </c>
      <c r="BJ133" s="15" t="s">
        <v>81</v>
      </c>
      <c r="BK133" s="196">
        <f t="shared" si="19"/>
        <v>0</v>
      </c>
      <c r="BL133" s="15" t="s">
        <v>81</v>
      </c>
      <c r="BM133" s="195" t="s">
        <v>305</v>
      </c>
    </row>
    <row r="134" spans="1:65" s="2" customFormat="1" ht="21.75" customHeight="1">
      <c r="A134" s="32"/>
      <c r="B134" s="33"/>
      <c r="C134" s="197" t="s">
        <v>306</v>
      </c>
      <c r="D134" s="197" t="s">
        <v>200</v>
      </c>
      <c r="E134" s="198" t="s">
        <v>307</v>
      </c>
      <c r="F134" s="199" t="s">
        <v>308</v>
      </c>
      <c r="G134" s="200" t="s">
        <v>197</v>
      </c>
      <c r="H134" s="201">
        <v>1</v>
      </c>
      <c r="I134" s="202"/>
      <c r="J134" s="203">
        <f t="shared" si="10"/>
        <v>0</v>
      </c>
      <c r="K134" s="199" t="s">
        <v>133</v>
      </c>
      <c r="L134" s="37"/>
      <c r="M134" s="204" t="s">
        <v>19</v>
      </c>
      <c r="N134" s="205" t="s">
        <v>44</v>
      </c>
      <c r="O134" s="62"/>
      <c r="P134" s="193">
        <f t="shared" si="11"/>
        <v>0</v>
      </c>
      <c r="Q134" s="193">
        <v>0</v>
      </c>
      <c r="R134" s="193">
        <f t="shared" si="12"/>
        <v>0</v>
      </c>
      <c r="S134" s="193">
        <v>0</v>
      </c>
      <c r="T134" s="194">
        <f t="shared" si="13"/>
        <v>0</v>
      </c>
      <c r="U134" s="32"/>
      <c r="V134" s="32"/>
      <c r="W134" s="32"/>
      <c r="X134" s="32"/>
      <c r="Y134" s="32"/>
      <c r="Z134" s="32"/>
      <c r="AA134" s="32"/>
      <c r="AB134" s="32"/>
      <c r="AC134" s="32"/>
      <c r="AD134" s="32"/>
      <c r="AE134" s="32"/>
      <c r="AR134" s="195" t="s">
        <v>81</v>
      </c>
      <c r="AT134" s="195" t="s">
        <v>200</v>
      </c>
      <c r="AU134" s="195" t="s">
        <v>81</v>
      </c>
      <c r="AY134" s="15" t="s">
        <v>128</v>
      </c>
      <c r="BE134" s="196">
        <f t="shared" si="14"/>
        <v>0</v>
      </c>
      <c r="BF134" s="196">
        <f t="shared" si="15"/>
        <v>0</v>
      </c>
      <c r="BG134" s="196">
        <f t="shared" si="16"/>
        <v>0</v>
      </c>
      <c r="BH134" s="196">
        <f t="shared" si="17"/>
        <v>0</v>
      </c>
      <c r="BI134" s="196">
        <f t="shared" si="18"/>
        <v>0</v>
      </c>
      <c r="BJ134" s="15" t="s">
        <v>81</v>
      </c>
      <c r="BK134" s="196">
        <f t="shared" si="19"/>
        <v>0</v>
      </c>
      <c r="BL134" s="15" t="s">
        <v>81</v>
      </c>
      <c r="BM134" s="195" t="s">
        <v>309</v>
      </c>
    </row>
    <row r="135" spans="1:65" s="2" customFormat="1" ht="21.75" customHeight="1">
      <c r="A135" s="32"/>
      <c r="B135" s="33"/>
      <c r="C135" s="183" t="s">
        <v>310</v>
      </c>
      <c r="D135" s="183" t="s">
        <v>129</v>
      </c>
      <c r="E135" s="184" t="s">
        <v>311</v>
      </c>
      <c r="F135" s="185" t="s">
        <v>312</v>
      </c>
      <c r="G135" s="186" t="s">
        <v>197</v>
      </c>
      <c r="H135" s="187">
        <v>2</v>
      </c>
      <c r="I135" s="188"/>
      <c r="J135" s="189">
        <f t="shared" si="10"/>
        <v>0</v>
      </c>
      <c r="K135" s="185" t="s">
        <v>133</v>
      </c>
      <c r="L135" s="190"/>
      <c r="M135" s="191" t="s">
        <v>19</v>
      </c>
      <c r="N135" s="192" t="s">
        <v>44</v>
      </c>
      <c r="O135" s="62"/>
      <c r="P135" s="193">
        <f t="shared" si="11"/>
        <v>0</v>
      </c>
      <c r="Q135" s="193">
        <v>0</v>
      </c>
      <c r="R135" s="193">
        <f t="shared" si="12"/>
        <v>0</v>
      </c>
      <c r="S135" s="193">
        <v>0</v>
      </c>
      <c r="T135" s="194">
        <f t="shared" si="13"/>
        <v>0</v>
      </c>
      <c r="U135" s="32"/>
      <c r="V135" s="32"/>
      <c r="W135" s="32"/>
      <c r="X135" s="32"/>
      <c r="Y135" s="32"/>
      <c r="Z135" s="32"/>
      <c r="AA135" s="32"/>
      <c r="AB135" s="32"/>
      <c r="AC135" s="32"/>
      <c r="AD135" s="32"/>
      <c r="AE135" s="32"/>
      <c r="AR135" s="195" t="s">
        <v>83</v>
      </c>
      <c r="AT135" s="195" t="s">
        <v>129</v>
      </c>
      <c r="AU135" s="195" t="s">
        <v>81</v>
      </c>
      <c r="AY135" s="15" t="s">
        <v>128</v>
      </c>
      <c r="BE135" s="196">
        <f t="shared" si="14"/>
        <v>0</v>
      </c>
      <c r="BF135" s="196">
        <f t="shared" si="15"/>
        <v>0</v>
      </c>
      <c r="BG135" s="196">
        <f t="shared" si="16"/>
        <v>0</v>
      </c>
      <c r="BH135" s="196">
        <f t="shared" si="17"/>
        <v>0</v>
      </c>
      <c r="BI135" s="196">
        <f t="shared" si="18"/>
        <v>0</v>
      </c>
      <c r="BJ135" s="15" t="s">
        <v>81</v>
      </c>
      <c r="BK135" s="196">
        <f t="shared" si="19"/>
        <v>0</v>
      </c>
      <c r="BL135" s="15" t="s">
        <v>81</v>
      </c>
      <c r="BM135" s="195" t="s">
        <v>313</v>
      </c>
    </row>
    <row r="136" spans="1:65" s="2" customFormat="1" ht="21.75" customHeight="1">
      <c r="A136" s="32"/>
      <c r="B136" s="33"/>
      <c r="C136" s="183" t="s">
        <v>314</v>
      </c>
      <c r="D136" s="183" t="s">
        <v>129</v>
      </c>
      <c r="E136" s="184" t="s">
        <v>315</v>
      </c>
      <c r="F136" s="185" t="s">
        <v>316</v>
      </c>
      <c r="G136" s="186" t="s">
        <v>197</v>
      </c>
      <c r="H136" s="187">
        <v>8</v>
      </c>
      <c r="I136" s="188"/>
      <c r="J136" s="189">
        <f t="shared" si="10"/>
        <v>0</v>
      </c>
      <c r="K136" s="185" t="s">
        <v>133</v>
      </c>
      <c r="L136" s="190"/>
      <c r="M136" s="191" t="s">
        <v>19</v>
      </c>
      <c r="N136" s="192" t="s">
        <v>44</v>
      </c>
      <c r="O136" s="62"/>
      <c r="P136" s="193">
        <f t="shared" si="11"/>
        <v>0</v>
      </c>
      <c r="Q136" s="193">
        <v>0</v>
      </c>
      <c r="R136" s="193">
        <f t="shared" si="12"/>
        <v>0</v>
      </c>
      <c r="S136" s="193">
        <v>0</v>
      </c>
      <c r="T136" s="194">
        <f t="shared" si="13"/>
        <v>0</v>
      </c>
      <c r="U136" s="32"/>
      <c r="V136" s="32"/>
      <c r="W136" s="32"/>
      <c r="X136" s="32"/>
      <c r="Y136" s="32"/>
      <c r="Z136" s="32"/>
      <c r="AA136" s="32"/>
      <c r="AB136" s="32"/>
      <c r="AC136" s="32"/>
      <c r="AD136" s="32"/>
      <c r="AE136" s="32"/>
      <c r="AR136" s="195" t="s">
        <v>83</v>
      </c>
      <c r="AT136" s="195" t="s">
        <v>129</v>
      </c>
      <c r="AU136" s="195" t="s">
        <v>81</v>
      </c>
      <c r="AY136" s="15" t="s">
        <v>128</v>
      </c>
      <c r="BE136" s="196">
        <f t="shared" si="14"/>
        <v>0</v>
      </c>
      <c r="BF136" s="196">
        <f t="shared" si="15"/>
        <v>0</v>
      </c>
      <c r="BG136" s="196">
        <f t="shared" si="16"/>
        <v>0</v>
      </c>
      <c r="BH136" s="196">
        <f t="shared" si="17"/>
        <v>0</v>
      </c>
      <c r="BI136" s="196">
        <f t="shared" si="18"/>
        <v>0</v>
      </c>
      <c r="BJ136" s="15" t="s">
        <v>81</v>
      </c>
      <c r="BK136" s="196">
        <f t="shared" si="19"/>
        <v>0</v>
      </c>
      <c r="BL136" s="15" t="s">
        <v>81</v>
      </c>
      <c r="BM136" s="195" t="s">
        <v>317</v>
      </c>
    </row>
    <row r="137" spans="1:65" s="12" customFormat="1" ht="22.9" customHeight="1">
      <c r="B137" s="169"/>
      <c r="C137" s="170"/>
      <c r="D137" s="171" t="s">
        <v>72</v>
      </c>
      <c r="E137" s="206" t="s">
        <v>318</v>
      </c>
      <c r="F137" s="206" t="s">
        <v>319</v>
      </c>
      <c r="G137" s="170"/>
      <c r="H137" s="170"/>
      <c r="I137" s="173"/>
      <c r="J137" s="207">
        <f>BK137</f>
        <v>0</v>
      </c>
      <c r="K137" s="170"/>
      <c r="L137" s="175"/>
      <c r="M137" s="176"/>
      <c r="N137" s="177"/>
      <c r="O137" s="177"/>
      <c r="P137" s="178">
        <f>SUM(P138:P146)</f>
        <v>0</v>
      </c>
      <c r="Q137" s="177"/>
      <c r="R137" s="178">
        <f>SUM(R138:R146)</f>
        <v>0</v>
      </c>
      <c r="S137" s="177"/>
      <c r="T137" s="179">
        <f>SUM(T138:T146)</f>
        <v>0</v>
      </c>
      <c r="AR137" s="180" t="s">
        <v>81</v>
      </c>
      <c r="AT137" s="181" t="s">
        <v>72</v>
      </c>
      <c r="AU137" s="181" t="s">
        <v>81</v>
      </c>
      <c r="AY137" s="180" t="s">
        <v>128</v>
      </c>
      <c r="BK137" s="182">
        <f>SUM(BK138:BK146)</f>
        <v>0</v>
      </c>
    </row>
    <row r="138" spans="1:65" s="2" customFormat="1" ht="33" customHeight="1">
      <c r="A138" s="32"/>
      <c r="B138" s="33"/>
      <c r="C138" s="183" t="s">
        <v>320</v>
      </c>
      <c r="D138" s="183" t="s">
        <v>129</v>
      </c>
      <c r="E138" s="184" t="s">
        <v>321</v>
      </c>
      <c r="F138" s="185" t="s">
        <v>322</v>
      </c>
      <c r="G138" s="186" t="s">
        <v>197</v>
      </c>
      <c r="H138" s="187">
        <v>2</v>
      </c>
      <c r="I138" s="188"/>
      <c r="J138" s="189">
        <f>ROUND(I138*H138,2)</f>
        <v>0</v>
      </c>
      <c r="K138" s="185" t="s">
        <v>133</v>
      </c>
      <c r="L138" s="190"/>
      <c r="M138" s="191" t="s">
        <v>19</v>
      </c>
      <c r="N138" s="192" t="s">
        <v>44</v>
      </c>
      <c r="O138" s="62"/>
      <c r="P138" s="193">
        <f>O138*H138</f>
        <v>0</v>
      </c>
      <c r="Q138" s="193">
        <v>0</v>
      </c>
      <c r="R138" s="193">
        <f>Q138*H138</f>
        <v>0</v>
      </c>
      <c r="S138" s="193">
        <v>0</v>
      </c>
      <c r="T138" s="194">
        <f>S138*H138</f>
        <v>0</v>
      </c>
      <c r="U138" s="32"/>
      <c r="V138" s="32"/>
      <c r="W138" s="32"/>
      <c r="X138" s="32"/>
      <c r="Y138" s="32"/>
      <c r="Z138" s="32"/>
      <c r="AA138" s="32"/>
      <c r="AB138" s="32"/>
      <c r="AC138" s="32"/>
      <c r="AD138" s="32"/>
      <c r="AE138" s="32"/>
      <c r="AR138" s="195" t="s">
        <v>172</v>
      </c>
      <c r="AT138" s="195" t="s">
        <v>129</v>
      </c>
      <c r="AU138" s="195" t="s">
        <v>83</v>
      </c>
      <c r="AY138" s="15" t="s">
        <v>128</v>
      </c>
      <c r="BE138" s="196">
        <f>IF(N138="základní",J138,0)</f>
        <v>0</v>
      </c>
      <c r="BF138" s="196">
        <f>IF(N138="snížená",J138,0)</f>
        <v>0</v>
      </c>
      <c r="BG138" s="196">
        <f>IF(N138="zákl. přenesená",J138,0)</f>
        <v>0</v>
      </c>
      <c r="BH138" s="196">
        <f>IF(N138="sníž. přenesená",J138,0)</f>
        <v>0</v>
      </c>
      <c r="BI138" s="196">
        <f>IF(N138="nulová",J138,0)</f>
        <v>0</v>
      </c>
      <c r="BJ138" s="15" t="s">
        <v>81</v>
      </c>
      <c r="BK138" s="196">
        <f>ROUND(I138*H138,2)</f>
        <v>0</v>
      </c>
      <c r="BL138" s="15" t="s">
        <v>172</v>
      </c>
      <c r="BM138" s="195" t="s">
        <v>323</v>
      </c>
    </row>
    <row r="139" spans="1:65" s="2" customFormat="1" ht="19.5">
      <c r="A139" s="32"/>
      <c r="B139" s="33"/>
      <c r="C139" s="34"/>
      <c r="D139" s="208" t="s">
        <v>324</v>
      </c>
      <c r="E139" s="34"/>
      <c r="F139" s="209" t="s">
        <v>325</v>
      </c>
      <c r="G139" s="34"/>
      <c r="H139" s="34"/>
      <c r="I139" s="106"/>
      <c r="J139" s="34"/>
      <c r="K139" s="34"/>
      <c r="L139" s="37"/>
      <c r="M139" s="210"/>
      <c r="N139" s="211"/>
      <c r="O139" s="62"/>
      <c r="P139" s="62"/>
      <c r="Q139" s="62"/>
      <c r="R139" s="62"/>
      <c r="S139" s="62"/>
      <c r="T139" s="63"/>
      <c r="U139" s="32"/>
      <c r="V139" s="32"/>
      <c r="W139" s="32"/>
      <c r="X139" s="32"/>
      <c r="Y139" s="32"/>
      <c r="Z139" s="32"/>
      <c r="AA139" s="32"/>
      <c r="AB139" s="32"/>
      <c r="AC139" s="32"/>
      <c r="AD139" s="32"/>
      <c r="AE139" s="32"/>
      <c r="AT139" s="15" t="s">
        <v>324</v>
      </c>
      <c r="AU139" s="15" t="s">
        <v>83</v>
      </c>
    </row>
    <row r="140" spans="1:65" s="2" customFormat="1" ht="21.75" customHeight="1">
      <c r="A140" s="32"/>
      <c r="B140" s="33"/>
      <c r="C140" s="197" t="s">
        <v>326</v>
      </c>
      <c r="D140" s="197" t="s">
        <v>200</v>
      </c>
      <c r="E140" s="198" t="s">
        <v>327</v>
      </c>
      <c r="F140" s="199" t="s">
        <v>328</v>
      </c>
      <c r="G140" s="200" t="s">
        <v>197</v>
      </c>
      <c r="H140" s="201">
        <v>2</v>
      </c>
      <c r="I140" s="202"/>
      <c r="J140" s="203">
        <f t="shared" ref="J140:J146" si="20">ROUND(I140*H140,2)</f>
        <v>0</v>
      </c>
      <c r="K140" s="199" t="s">
        <v>133</v>
      </c>
      <c r="L140" s="37"/>
      <c r="M140" s="204" t="s">
        <v>19</v>
      </c>
      <c r="N140" s="205" t="s">
        <v>44</v>
      </c>
      <c r="O140" s="62"/>
      <c r="P140" s="193">
        <f t="shared" ref="P140:P146" si="21">O140*H140</f>
        <v>0</v>
      </c>
      <c r="Q140" s="193">
        <v>0</v>
      </c>
      <c r="R140" s="193">
        <f t="shared" ref="R140:R146" si="22">Q140*H140</f>
        <v>0</v>
      </c>
      <c r="S140" s="193">
        <v>0</v>
      </c>
      <c r="T140" s="194">
        <f t="shared" ref="T140:T146" si="23">S140*H140</f>
        <v>0</v>
      </c>
      <c r="U140" s="32"/>
      <c r="V140" s="32"/>
      <c r="W140" s="32"/>
      <c r="X140" s="32"/>
      <c r="Y140" s="32"/>
      <c r="Z140" s="32"/>
      <c r="AA140" s="32"/>
      <c r="AB140" s="32"/>
      <c r="AC140" s="32"/>
      <c r="AD140" s="32"/>
      <c r="AE140" s="32"/>
      <c r="AR140" s="195" t="s">
        <v>81</v>
      </c>
      <c r="AT140" s="195" t="s">
        <v>200</v>
      </c>
      <c r="AU140" s="195" t="s">
        <v>83</v>
      </c>
      <c r="AY140" s="15" t="s">
        <v>128</v>
      </c>
      <c r="BE140" s="196">
        <f t="shared" ref="BE140:BE146" si="24">IF(N140="základní",J140,0)</f>
        <v>0</v>
      </c>
      <c r="BF140" s="196">
        <f t="shared" ref="BF140:BF146" si="25">IF(N140="snížená",J140,0)</f>
        <v>0</v>
      </c>
      <c r="BG140" s="196">
        <f t="shared" ref="BG140:BG146" si="26">IF(N140="zákl. přenesená",J140,0)</f>
        <v>0</v>
      </c>
      <c r="BH140" s="196">
        <f t="shared" ref="BH140:BH146" si="27">IF(N140="sníž. přenesená",J140,0)</f>
        <v>0</v>
      </c>
      <c r="BI140" s="196">
        <f t="shared" ref="BI140:BI146" si="28">IF(N140="nulová",J140,0)</f>
        <v>0</v>
      </c>
      <c r="BJ140" s="15" t="s">
        <v>81</v>
      </c>
      <c r="BK140" s="196">
        <f t="shared" ref="BK140:BK146" si="29">ROUND(I140*H140,2)</f>
        <v>0</v>
      </c>
      <c r="BL140" s="15" t="s">
        <v>81</v>
      </c>
      <c r="BM140" s="195" t="s">
        <v>329</v>
      </c>
    </row>
    <row r="141" spans="1:65" s="2" customFormat="1" ht="21.75" customHeight="1">
      <c r="A141" s="32"/>
      <c r="B141" s="33"/>
      <c r="C141" s="183" t="s">
        <v>330</v>
      </c>
      <c r="D141" s="183" t="s">
        <v>129</v>
      </c>
      <c r="E141" s="184" t="s">
        <v>331</v>
      </c>
      <c r="F141" s="185" t="s">
        <v>332</v>
      </c>
      <c r="G141" s="186" t="s">
        <v>197</v>
      </c>
      <c r="H141" s="187">
        <v>2</v>
      </c>
      <c r="I141" s="188"/>
      <c r="J141" s="189">
        <f t="shared" si="20"/>
        <v>0</v>
      </c>
      <c r="K141" s="185" t="s">
        <v>133</v>
      </c>
      <c r="L141" s="190"/>
      <c r="M141" s="191" t="s">
        <v>19</v>
      </c>
      <c r="N141" s="192" t="s">
        <v>44</v>
      </c>
      <c r="O141" s="62"/>
      <c r="P141" s="193">
        <f t="shared" si="21"/>
        <v>0</v>
      </c>
      <c r="Q141" s="193">
        <v>0</v>
      </c>
      <c r="R141" s="193">
        <f t="shared" si="22"/>
        <v>0</v>
      </c>
      <c r="S141" s="193">
        <v>0</v>
      </c>
      <c r="T141" s="194">
        <f t="shared" si="23"/>
        <v>0</v>
      </c>
      <c r="U141" s="32"/>
      <c r="V141" s="32"/>
      <c r="W141" s="32"/>
      <c r="X141" s="32"/>
      <c r="Y141" s="32"/>
      <c r="Z141" s="32"/>
      <c r="AA141" s="32"/>
      <c r="AB141" s="32"/>
      <c r="AC141" s="32"/>
      <c r="AD141" s="32"/>
      <c r="AE141" s="32"/>
      <c r="AR141" s="195" t="s">
        <v>83</v>
      </c>
      <c r="AT141" s="195" t="s">
        <v>129</v>
      </c>
      <c r="AU141" s="195" t="s">
        <v>83</v>
      </c>
      <c r="AY141" s="15" t="s">
        <v>128</v>
      </c>
      <c r="BE141" s="196">
        <f t="shared" si="24"/>
        <v>0</v>
      </c>
      <c r="BF141" s="196">
        <f t="shared" si="25"/>
        <v>0</v>
      </c>
      <c r="BG141" s="196">
        <f t="shared" si="26"/>
        <v>0</v>
      </c>
      <c r="BH141" s="196">
        <f t="shared" si="27"/>
        <v>0</v>
      </c>
      <c r="BI141" s="196">
        <f t="shared" si="28"/>
        <v>0</v>
      </c>
      <c r="BJ141" s="15" t="s">
        <v>81</v>
      </c>
      <c r="BK141" s="196">
        <f t="shared" si="29"/>
        <v>0</v>
      </c>
      <c r="BL141" s="15" t="s">
        <v>81</v>
      </c>
      <c r="BM141" s="195" t="s">
        <v>333</v>
      </c>
    </row>
    <row r="142" spans="1:65" s="2" customFormat="1" ht="21.75" customHeight="1">
      <c r="A142" s="32"/>
      <c r="B142" s="33"/>
      <c r="C142" s="183" t="s">
        <v>334</v>
      </c>
      <c r="D142" s="183" t="s">
        <v>129</v>
      </c>
      <c r="E142" s="184" t="s">
        <v>335</v>
      </c>
      <c r="F142" s="185" t="s">
        <v>336</v>
      </c>
      <c r="G142" s="186" t="s">
        <v>197</v>
      </c>
      <c r="H142" s="187">
        <v>16</v>
      </c>
      <c r="I142" s="188"/>
      <c r="J142" s="189">
        <f t="shared" si="20"/>
        <v>0</v>
      </c>
      <c r="K142" s="185" t="s">
        <v>133</v>
      </c>
      <c r="L142" s="190"/>
      <c r="M142" s="191" t="s">
        <v>19</v>
      </c>
      <c r="N142" s="192" t="s">
        <v>44</v>
      </c>
      <c r="O142" s="62"/>
      <c r="P142" s="193">
        <f t="shared" si="21"/>
        <v>0</v>
      </c>
      <c r="Q142" s="193">
        <v>0</v>
      </c>
      <c r="R142" s="193">
        <f t="shared" si="22"/>
        <v>0</v>
      </c>
      <c r="S142" s="193">
        <v>0</v>
      </c>
      <c r="T142" s="194">
        <f t="shared" si="23"/>
        <v>0</v>
      </c>
      <c r="U142" s="32"/>
      <c r="V142" s="32"/>
      <c r="W142" s="32"/>
      <c r="X142" s="32"/>
      <c r="Y142" s="32"/>
      <c r="Z142" s="32"/>
      <c r="AA142" s="32"/>
      <c r="AB142" s="32"/>
      <c r="AC142" s="32"/>
      <c r="AD142" s="32"/>
      <c r="AE142" s="32"/>
      <c r="AR142" s="195" t="s">
        <v>172</v>
      </c>
      <c r="AT142" s="195" t="s">
        <v>129</v>
      </c>
      <c r="AU142" s="195" t="s">
        <v>83</v>
      </c>
      <c r="AY142" s="15" t="s">
        <v>128</v>
      </c>
      <c r="BE142" s="196">
        <f t="shared" si="24"/>
        <v>0</v>
      </c>
      <c r="BF142" s="196">
        <f t="shared" si="25"/>
        <v>0</v>
      </c>
      <c r="BG142" s="196">
        <f t="shared" si="26"/>
        <v>0</v>
      </c>
      <c r="BH142" s="196">
        <f t="shared" si="27"/>
        <v>0</v>
      </c>
      <c r="BI142" s="196">
        <f t="shared" si="28"/>
        <v>0</v>
      </c>
      <c r="BJ142" s="15" t="s">
        <v>81</v>
      </c>
      <c r="BK142" s="196">
        <f t="shared" si="29"/>
        <v>0</v>
      </c>
      <c r="BL142" s="15" t="s">
        <v>172</v>
      </c>
      <c r="BM142" s="195" t="s">
        <v>337</v>
      </c>
    </row>
    <row r="143" spans="1:65" s="2" customFormat="1" ht="21.75" customHeight="1">
      <c r="A143" s="32"/>
      <c r="B143" s="33"/>
      <c r="C143" s="197" t="s">
        <v>338</v>
      </c>
      <c r="D143" s="197" t="s">
        <v>200</v>
      </c>
      <c r="E143" s="198" t="s">
        <v>339</v>
      </c>
      <c r="F143" s="199" t="s">
        <v>340</v>
      </c>
      <c r="G143" s="200" t="s">
        <v>197</v>
      </c>
      <c r="H143" s="201">
        <v>16</v>
      </c>
      <c r="I143" s="202"/>
      <c r="J143" s="203">
        <f t="shared" si="20"/>
        <v>0</v>
      </c>
      <c r="K143" s="199" t="s">
        <v>133</v>
      </c>
      <c r="L143" s="37"/>
      <c r="M143" s="204" t="s">
        <v>19</v>
      </c>
      <c r="N143" s="205" t="s">
        <v>44</v>
      </c>
      <c r="O143" s="62"/>
      <c r="P143" s="193">
        <f t="shared" si="21"/>
        <v>0</v>
      </c>
      <c r="Q143" s="193">
        <v>0</v>
      </c>
      <c r="R143" s="193">
        <f t="shared" si="22"/>
        <v>0</v>
      </c>
      <c r="S143" s="193">
        <v>0</v>
      </c>
      <c r="T143" s="194">
        <f t="shared" si="23"/>
        <v>0</v>
      </c>
      <c r="U143" s="32"/>
      <c r="V143" s="32"/>
      <c r="W143" s="32"/>
      <c r="X143" s="32"/>
      <c r="Y143" s="32"/>
      <c r="Z143" s="32"/>
      <c r="AA143" s="32"/>
      <c r="AB143" s="32"/>
      <c r="AC143" s="32"/>
      <c r="AD143" s="32"/>
      <c r="AE143" s="32"/>
      <c r="AR143" s="195" t="s">
        <v>81</v>
      </c>
      <c r="AT143" s="195" t="s">
        <v>200</v>
      </c>
      <c r="AU143" s="195" t="s">
        <v>83</v>
      </c>
      <c r="AY143" s="15" t="s">
        <v>128</v>
      </c>
      <c r="BE143" s="196">
        <f t="shared" si="24"/>
        <v>0</v>
      </c>
      <c r="BF143" s="196">
        <f t="shared" si="25"/>
        <v>0</v>
      </c>
      <c r="BG143" s="196">
        <f t="shared" si="26"/>
        <v>0</v>
      </c>
      <c r="BH143" s="196">
        <f t="shared" si="27"/>
        <v>0</v>
      </c>
      <c r="BI143" s="196">
        <f t="shared" si="28"/>
        <v>0</v>
      </c>
      <c r="BJ143" s="15" t="s">
        <v>81</v>
      </c>
      <c r="BK143" s="196">
        <f t="shared" si="29"/>
        <v>0</v>
      </c>
      <c r="BL143" s="15" t="s">
        <v>81</v>
      </c>
      <c r="BM143" s="195" t="s">
        <v>341</v>
      </c>
    </row>
    <row r="144" spans="1:65" s="2" customFormat="1" ht="21.75" customHeight="1">
      <c r="A144" s="32"/>
      <c r="B144" s="33"/>
      <c r="C144" s="197" t="s">
        <v>342</v>
      </c>
      <c r="D144" s="197" t="s">
        <v>200</v>
      </c>
      <c r="E144" s="198" t="s">
        <v>343</v>
      </c>
      <c r="F144" s="199" t="s">
        <v>344</v>
      </c>
      <c r="G144" s="200" t="s">
        <v>197</v>
      </c>
      <c r="H144" s="201">
        <v>2</v>
      </c>
      <c r="I144" s="202"/>
      <c r="J144" s="203">
        <f t="shared" si="20"/>
        <v>0</v>
      </c>
      <c r="K144" s="199" t="s">
        <v>133</v>
      </c>
      <c r="L144" s="37"/>
      <c r="M144" s="204" t="s">
        <v>19</v>
      </c>
      <c r="N144" s="205" t="s">
        <v>44</v>
      </c>
      <c r="O144" s="62"/>
      <c r="P144" s="193">
        <f t="shared" si="21"/>
        <v>0</v>
      </c>
      <c r="Q144" s="193">
        <v>0</v>
      </c>
      <c r="R144" s="193">
        <f t="shared" si="22"/>
        <v>0</v>
      </c>
      <c r="S144" s="193">
        <v>0</v>
      </c>
      <c r="T144" s="194">
        <f t="shared" si="23"/>
        <v>0</v>
      </c>
      <c r="U144" s="32"/>
      <c r="V144" s="32"/>
      <c r="W144" s="32"/>
      <c r="X144" s="32"/>
      <c r="Y144" s="32"/>
      <c r="Z144" s="32"/>
      <c r="AA144" s="32"/>
      <c r="AB144" s="32"/>
      <c r="AC144" s="32"/>
      <c r="AD144" s="32"/>
      <c r="AE144" s="32"/>
      <c r="AR144" s="195" t="s">
        <v>81</v>
      </c>
      <c r="AT144" s="195" t="s">
        <v>200</v>
      </c>
      <c r="AU144" s="195" t="s">
        <v>83</v>
      </c>
      <c r="AY144" s="15" t="s">
        <v>128</v>
      </c>
      <c r="BE144" s="196">
        <f t="shared" si="24"/>
        <v>0</v>
      </c>
      <c r="BF144" s="196">
        <f t="shared" si="25"/>
        <v>0</v>
      </c>
      <c r="BG144" s="196">
        <f t="shared" si="26"/>
        <v>0</v>
      </c>
      <c r="BH144" s="196">
        <f t="shared" si="27"/>
        <v>0</v>
      </c>
      <c r="BI144" s="196">
        <f t="shared" si="28"/>
        <v>0</v>
      </c>
      <c r="BJ144" s="15" t="s">
        <v>81</v>
      </c>
      <c r="BK144" s="196">
        <f t="shared" si="29"/>
        <v>0</v>
      </c>
      <c r="BL144" s="15" t="s">
        <v>81</v>
      </c>
      <c r="BM144" s="195" t="s">
        <v>345</v>
      </c>
    </row>
    <row r="145" spans="1:65" s="2" customFormat="1" ht="21.75" customHeight="1">
      <c r="A145" s="32"/>
      <c r="B145" s="33"/>
      <c r="C145" s="183" t="s">
        <v>346</v>
      </c>
      <c r="D145" s="183" t="s">
        <v>129</v>
      </c>
      <c r="E145" s="184" t="s">
        <v>347</v>
      </c>
      <c r="F145" s="185" t="s">
        <v>348</v>
      </c>
      <c r="G145" s="186" t="s">
        <v>197</v>
      </c>
      <c r="H145" s="187">
        <v>16</v>
      </c>
      <c r="I145" s="188"/>
      <c r="J145" s="189">
        <f t="shared" si="20"/>
        <v>0</v>
      </c>
      <c r="K145" s="185" t="s">
        <v>133</v>
      </c>
      <c r="L145" s="190"/>
      <c r="M145" s="191" t="s">
        <v>19</v>
      </c>
      <c r="N145" s="192" t="s">
        <v>44</v>
      </c>
      <c r="O145" s="62"/>
      <c r="P145" s="193">
        <f t="shared" si="21"/>
        <v>0</v>
      </c>
      <c r="Q145" s="193">
        <v>0</v>
      </c>
      <c r="R145" s="193">
        <f t="shared" si="22"/>
        <v>0</v>
      </c>
      <c r="S145" s="193">
        <v>0</v>
      </c>
      <c r="T145" s="194">
        <f t="shared" si="23"/>
        <v>0</v>
      </c>
      <c r="U145" s="32"/>
      <c r="V145" s="32"/>
      <c r="W145" s="32"/>
      <c r="X145" s="32"/>
      <c r="Y145" s="32"/>
      <c r="Z145" s="32"/>
      <c r="AA145" s="32"/>
      <c r="AB145" s="32"/>
      <c r="AC145" s="32"/>
      <c r="AD145" s="32"/>
      <c r="AE145" s="32"/>
      <c r="AR145" s="195" t="s">
        <v>83</v>
      </c>
      <c r="AT145" s="195" t="s">
        <v>129</v>
      </c>
      <c r="AU145" s="195" t="s">
        <v>83</v>
      </c>
      <c r="AY145" s="15" t="s">
        <v>128</v>
      </c>
      <c r="BE145" s="196">
        <f t="shared" si="24"/>
        <v>0</v>
      </c>
      <c r="BF145" s="196">
        <f t="shared" si="25"/>
        <v>0</v>
      </c>
      <c r="BG145" s="196">
        <f t="shared" si="26"/>
        <v>0</v>
      </c>
      <c r="BH145" s="196">
        <f t="shared" si="27"/>
        <v>0</v>
      </c>
      <c r="BI145" s="196">
        <f t="shared" si="28"/>
        <v>0</v>
      </c>
      <c r="BJ145" s="15" t="s">
        <v>81</v>
      </c>
      <c r="BK145" s="196">
        <f t="shared" si="29"/>
        <v>0</v>
      </c>
      <c r="BL145" s="15" t="s">
        <v>81</v>
      </c>
      <c r="BM145" s="195" t="s">
        <v>349</v>
      </c>
    </row>
    <row r="146" spans="1:65" s="2" customFormat="1" ht="21.75" customHeight="1">
      <c r="A146" s="32"/>
      <c r="B146" s="33"/>
      <c r="C146" s="183" t="s">
        <v>350</v>
      </c>
      <c r="D146" s="183" t="s">
        <v>129</v>
      </c>
      <c r="E146" s="184" t="s">
        <v>351</v>
      </c>
      <c r="F146" s="185" t="s">
        <v>352</v>
      </c>
      <c r="G146" s="186" t="s">
        <v>197</v>
      </c>
      <c r="H146" s="187">
        <v>2</v>
      </c>
      <c r="I146" s="188"/>
      <c r="J146" s="189">
        <f t="shared" si="20"/>
        <v>0</v>
      </c>
      <c r="K146" s="185" t="s">
        <v>133</v>
      </c>
      <c r="L146" s="190"/>
      <c r="M146" s="191" t="s">
        <v>19</v>
      </c>
      <c r="N146" s="192" t="s">
        <v>44</v>
      </c>
      <c r="O146" s="62"/>
      <c r="P146" s="193">
        <f t="shared" si="21"/>
        <v>0</v>
      </c>
      <c r="Q146" s="193">
        <v>0</v>
      </c>
      <c r="R146" s="193">
        <f t="shared" si="22"/>
        <v>0</v>
      </c>
      <c r="S146" s="193">
        <v>0</v>
      </c>
      <c r="T146" s="194">
        <f t="shared" si="23"/>
        <v>0</v>
      </c>
      <c r="U146" s="32"/>
      <c r="V146" s="32"/>
      <c r="W146" s="32"/>
      <c r="X146" s="32"/>
      <c r="Y146" s="32"/>
      <c r="Z146" s="32"/>
      <c r="AA146" s="32"/>
      <c r="AB146" s="32"/>
      <c r="AC146" s="32"/>
      <c r="AD146" s="32"/>
      <c r="AE146" s="32"/>
      <c r="AR146" s="195" t="s">
        <v>83</v>
      </c>
      <c r="AT146" s="195" t="s">
        <v>129</v>
      </c>
      <c r="AU146" s="195" t="s">
        <v>83</v>
      </c>
      <c r="AY146" s="15" t="s">
        <v>128</v>
      </c>
      <c r="BE146" s="196">
        <f t="shared" si="24"/>
        <v>0</v>
      </c>
      <c r="BF146" s="196">
        <f t="shared" si="25"/>
        <v>0</v>
      </c>
      <c r="BG146" s="196">
        <f t="shared" si="26"/>
        <v>0</v>
      </c>
      <c r="BH146" s="196">
        <f t="shared" si="27"/>
        <v>0</v>
      </c>
      <c r="BI146" s="196">
        <f t="shared" si="28"/>
        <v>0</v>
      </c>
      <c r="BJ146" s="15" t="s">
        <v>81</v>
      </c>
      <c r="BK146" s="196">
        <f t="shared" si="29"/>
        <v>0</v>
      </c>
      <c r="BL146" s="15" t="s">
        <v>81</v>
      </c>
      <c r="BM146" s="195" t="s">
        <v>353</v>
      </c>
    </row>
    <row r="147" spans="1:65" s="12" customFormat="1" ht="25.9" customHeight="1">
      <c r="B147" s="169"/>
      <c r="C147" s="170"/>
      <c r="D147" s="171" t="s">
        <v>72</v>
      </c>
      <c r="E147" s="172" t="s">
        <v>354</v>
      </c>
      <c r="F147" s="172" t="s">
        <v>355</v>
      </c>
      <c r="G147" s="170"/>
      <c r="H147" s="170"/>
      <c r="I147" s="173"/>
      <c r="J147" s="174">
        <f>BK147</f>
        <v>0</v>
      </c>
      <c r="K147" s="170"/>
      <c r="L147" s="175"/>
      <c r="M147" s="176"/>
      <c r="N147" s="177"/>
      <c r="O147" s="177"/>
      <c r="P147" s="178">
        <f>SUM(P148:P170)</f>
        <v>0</v>
      </c>
      <c r="Q147" s="177"/>
      <c r="R147" s="178">
        <f>SUM(R148:R170)</f>
        <v>0</v>
      </c>
      <c r="S147" s="177"/>
      <c r="T147" s="179">
        <f>SUM(T148:T170)</f>
        <v>0</v>
      </c>
      <c r="AR147" s="180" t="s">
        <v>81</v>
      </c>
      <c r="AT147" s="181" t="s">
        <v>72</v>
      </c>
      <c r="AU147" s="181" t="s">
        <v>73</v>
      </c>
      <c r="AY147" s="180" t="s">
        <v>128</v>
      </c>
      <c r="BK147" s="182">
        <f>SUM(BK148:BK170)</f>
        <v>0</v>
      </c>
    </row>
    <row r="148" spans="1:65" s="2" customFormat="1" ht="21.75" customHeight="1">
      <c r="A148" s="32"/>
      <c r="B148" s="33"/>
      <c r="C148" s="183" t="s">
        <v>356</v>
      </c>
      <c r="D148" s="183" t="s">
        <v>129</v>
      </c>
      <c r="E148" s="184" t="s">
        <v>357</v>
      </c>
      <c r="F148" s="185" t="s">
        <v>358</v>
      </c>
      <c r="G148" s="186" t="s">
        <v>197</v>
      </c>
      <c r="H148" s="187">
        <v>4</v>
      </c>
      <c r="I148" s="188"/>
      <c r="J148" s="189">
        <f>ROUND(I148*H148,2)</f>
        <v>0</v>
      </c>
      <c r="K148" s="185" t="s">
        <v>133</v>
      </c>
      <c r="L148" s="190"/>
      <c r="M148" s="191" t="s">
        <v>19</v>
      </c>
      <c r="N148" s="192" t="s">
        <v>44</v>
      </c>
      <c r="O148" s="62"/>
      <c r="P148" s="193">
        <f>O148*H148</f>
        <v>0</v>
      </c>
      <c r="Q148" s="193">
        <v>0</v>
      </c>
      <c r="R148" s="193">
        <f>Q148*H148</f>
        <v>0</v>
      </c>
      <c r="S148" s="193">
        <v>0</v>
      </c>
      <c r="T148" s="194">
        <f>S148*H148</f>
        <v>0</v>
      </c>
      <c r="U148" s="32"/>
      <c r="V148" s="32"/>
      <c r="W148" s="32"/>
      <c r="X148" s="32"/>
      <c r="Y148" s="32"/>
      <c r="Z148" s="32"/>
      <c r="AA148" s="32"/>
      <c r="AB148" s="32"/>
      <c r="AC148" s="32"/>
      <c r="AD148" s="32"/>
      <c r="AE148" s="32"/>
      <c r="AR148" s="195" t="s">
        <v>172</v>
      </c>
      <c r="AT148" s="195" t="s">
        <v>129</v>
      </c>
      <c r="AU148" s="195" t="s">
        <v>81</v>
      </c>
      <c r="AY148" s="15" t="s">
        <v>128</v>
      </c>
      <c r="BE148" s="196">
        <f>IF(N148="základní",J148,0)</f>
        <v>0</v>
      </c>
      <c r="BF148" s="196">
        <f>IF(N148="snížená",J148,0)</f>
        <v>0</v>
      </c>
      <c r="BG148" s="196">
        <f>IF(N148="zákl. přenesená",J148,0)</f>
        <v>0</v>
      </c>
      <c r="BH148" s="196">
        <f>IF(N148="sníž. přenesená",J148,0)</f>
        <v>0</v>
      </c>
      <c r="BI148" s="196">
        <f>IF(N148="nulová",J148,0)</f>
        <v>0</v>
      </c>
      <c r="BJ148" s="15" t="s">
        <v>81</v>
      </c>
      <c r="BK148" s="196">
        <f>ROUND(I148*H148,2)</f>
        <v>0</v>
      </c>
      <c r="BL148" s="15" t="s">
        <v>172</v>
      </c>
      <c r="BM148" s="195" t="s">
        <v>359</v>
      </c>
    </row>
    <row r="149" spans="1:65" s="2" customFormat="1" ht="19.5">
      <c r="A149" s="32"/>
      <c r="B149" s="33"/>
      <c r="C149" s="34"/>
      <c r="D149" s="208" t="s">
        <v>324</v>
      </c>
      <c r="E149" s="34"/>
      <c r="F149" s="209" t="s">
        <v>360</v>
      </c>
      <c r="G149" s="34"/>
      <c r="H149" s="34"/>
      <c r="I149" s="106"/>
      <c r="J149" s="34"/>
      <c r="K149" s="34"/>
      <c r="L149" s="37"/>
      <c r="M149" s="210"/>
      <c r="N149" s="211"/>
      <c r="O149" s="62"/>
      <c r="P149" s="62"/>
      <c r="Q149" s="62"/>
      <c r="R149" s="62"/>
      <c r="S149" s="62"/>
      <c r="T149" s="63"/>
      <c r="U149" s="32"/>
      <c r="V149" s="32"/>
      <c r="W149" s="32"/>
      <c r="X149" s="32"/>
      <c r="Y149" s="32"/>
      <c r="Z149" s="32"/>
      <c r="AA149" s="32"/>
      <c r="AB149" s="32"/>
      <c r="AC149" s="32"/>
      <c r="AD149" s="32"/>
      <c r="AE149" s="32"/>
      <c r="AT149" s="15" t="s">
        <v>324</v>
      </c>
      <c r="AU149" s="15" t="s">
        <v>81</v>
      </c>
    </row>
    <row r="150" spans="1:65" s="2" customFormat="1" ht="21.75" customHeight="1">
      <c r="A150" s="32"/>
      <c r="B150" s="33"/>
      <c r="C150" s="197" t="s">
        <v>361</v>
      </c>
      <c r="D150" s="197" t="s">
        <v>200</v>
      </c>
      <c r="E150" s="198" t="s">
        <v>362</v>
      </c>
      <c r="F150" s="199" t="s">
        <v>363</v>
      </c>
      <c r="G150" s="200" t="s">
        <v>197</v>
      </c>
      <c r="H150" s="201">
        <v>4</v>
      </c>
      <c r="I150" s="202"/>
      <c r="J150" s="203">
        <f>ROUND(I150*H150,2)</f>
        <v>0</v>
      </c>
      <c r="K150" s="199" t="s">
        <v>133</v>
      </c>
      <c r="L150" s="37"/>
      <c r="M150" s="204" t="s">
        <v>19</v>
      </c>
      <c r="N150" s="205" t="s">
        <v>44</v>
      </c>
      <c r="O150" s="62"/>
      <c r="P150" s="193">
        <f>O150*H150</f>
        <v>0</v>
      </c>
      <c r="Q150" s="193">
        <v>0</v>
      </c>
      <c r="R150" s="193">
        <f>Q150*H150</f>
        <v>0</v>
      </c>
      <c r="S150" s="193">
        <v>0</v>
      </c>
      <c r="T150" s="194">
        <f>S150*H150</f>
        <v>0</v>
      </c>
      <c r="U150" s="32"/>
      <c r="V150" s="32"/>
      <c r="W150" s="32"/>
      <c r="X150" s="32"/>
      <c r="Y150" s="32"/>
      <c r="Z150" s="32"/>
      <c r="AA150" s="32"/>
      <c r="AB150" s="32"/>
      <c r="AC150" s="32"/>
      <c r="AD150" s="32"/>
      <c r="AE150" s="32"/>
      <c r="AR150" s="195" t="s">
        <v>81</v>
      </c>
      <c r="AT150" s="195" t="s">
        <v>200</v>
      </c>
      <c r="AU150" s="195" t="s">
        <v>81</v>
      </c>
      <c r="AY150" s="15" t="s">
        <v>128</v>
      </c>
      <c r="BE150" s="196">
        <f>IF(N150="základní",J150,0)</f>
        <v>0</v>
      </c>
      <c r="BF150" s="196">
        <f>IF(N150="snížená",J150,0)</f>
        <v>0</v>
      </c>
      <c r="BG150" s="196">
        <f>IF(N150="zákl. přenesená",J150,0)</f>
        <v>0</v>
      </c>
      <c r="BH150" s="196">
        <f>IF(N150="sníž. přenesená",J150,0)</f>
        <v>0</v>
      </c>
      <c r="BI150" s="196">
        <f>IF(N150="nulová",J150,0)</f>
        <v>0</v>
      </c>
      <c r="BJ150" s="15" t="s">
        <v>81</v>
      </c>
      <c r="BK150" s="196">
        <f>ROUND(I150*H150,2)</f>
        <v>0</v>
      </c>
      <c r="BL150" s="15" t="s">
        <v>81</v>
      </c>
      <c r="BM150" s="195" t="s">
        <v>364</v>
      </c>
    </row>
    <row r="151" spans="1:65" s="2" customFormat="1" ht="21.75" customHeight="1">
      <c r="A151" s="32"/>
      <c r="B151" s="33"/>
      <c r="C151" s="197" t="s">
        <v>365</v>
      </c>
      <c r="D151" s="197" t="s">
        <v>200</v>
      </c>
      <c r="E151" s="198" t="s">
        <v>366</v>
      </c>
      <c r="F151" s="199" t="s">
        <v>367</v>
      </c>
      <c r="G151" s="200" t="s">
        <v>197</v>
      </c>
      <c r="H151" s="201">
        <v>2</v>
      </c>
      <c r="I151" s="202"/>
      <c r="J151" s="203">
        <f>ROUND(I151*H151,2)</f>
        <v>0</v>
      </c>
      <c r="K151" s="199" t="s">
        <v>133</v>
      </c>
      <c r="L151" s="37"/>
      <c r="M151" s="204" t="s">
        <v>19</v>
      </c>
      <c r="N151" s="205" t="s">
        <v>44</v>
      </c>
      <c r="O151" s="62"/>
      <c r="P151" s="193">
        <f>O151*H151</f>
        <v>0</v>
      </c>
      <c r="Q151" s="193">
        <v>0</v>
      </c>
      <c r="R151" s="193">
        <f>Q151*H151</f>
        <v>0</v>
      </c>
      <c r="S151" s="193">
        <v>0</v>
      </c>
      <c r="T151" s="194">
        <f>S151*H151</f>
        <v>0</v>
      </c>
      <c r="U151" s="32"/>
      <c r="V151" s="32"/>
      <c r="W151" s="32"/>
      <c r="X151" s="32"/>
      <c r="Y151" s="32"/>
      <c r="Z151" s="32"/>
      <c r="AA151" s="32"/>
      <c r="AB151" s="32"/>
      <c r="AC151" s="32"/>
      <c r="AD151" s="32"/>
      <c r="AE151" s="32"/>
      <c r="AR151" s="195" t="s">
        <v>81</v>
      </c>
      <c r="AT151" s="195" t="s">
        <v>200</v>
      </c>
      <c r="AU151" s="195" t="s">
        <v>81</v>
      </c>
      <c r="AY151" s="15" t="s">
        <v>128</v>
      </c>
      <c r="BE151" s="196">
        <f>IF(N151="základní",J151,0)</f>
        <v>0</v>
      </c>
      <c r="BF151" s="196">
        <f>IF(N151="snížená",J151,0)</f>
        <v>0</v>
      </c>
      <c r="BG151" s="196">
        <f>IF(N151="zákl. přenesená",J151,0)</f>
        <v>0</v>
      </c>
      <c r="BH151" s="196">
        <f>IF(N151="sníž. přenesená",J151,0)</f>
        <v>0</v>
      </c>
      <c r="BI151" s="196">
        <f>IF(N151="nulová",J151,0)</f>
        <v>0</v>
      </c>
      <c r="BJ151" s="15" t="s">
        <v>81</v>
      </c>
      <c r="BK151" s="196">
        <f>ROUND(I151*H151,2)</f>
        <v>0</v>
      </c>
      <c r="BL151" s="15" t="s">
        <v>81</v>
      </c>
      <c r="BM151" s="195" t="s">
        <v>368</v>
      </c>
    </row>
    <row r="152" spans="1:65" s="2" customFormat="1" ht="21.75" customHeight="1">
      <c r="A152" s="32"/>
      <c r="B152" s="33"/>
      <c r="C152" s="183" t="s">
        <v>369</v>
      </c>
      <c r="D152" s="183" t="s">
        <v>129</v>
      </c>
      <c r="E152" s="184" t="s">
        <v>370</v>
      </c>
      <c r="F152" s="185" t="s">
        <v>371</v>
      </c>
      <c r="G152" s="186" t="s">
        <v>197</v>
      </c>
      <c r="H152" s="187">
        <v>6</v>
      </c>
      <c r="I152" s="188"/>
      <c r="J152" s="189">
        <f>ROUND(I152*H152,2)</f>
        <v>0</v>
      </c>
      <c r="K152" s="185" t="s">
        <v>133</v>
      </c>
      <c r="L152" s="190"/>
      <c r="M152" s="191" t="s">
        <v>19</v>
      </c>
      <c r="N152" s="192" t="s">
        <v>44</v>
      </c>
      <c r="O152" s="62"/>
      <c r="P152" s="193">
        <f>O152*H152</f>
        <v>0</v>
      </c>
      <c r="Q152" s="193">
        <v>0</v>
      </c>
      <c r="R152" s="193">
        <f>Q152*H152</f>
        <v>0</v>
      </c>
      <c r="S152" s="193">
        <v>0</v>
      </c>
      <c r="T152" s="194">
        <f>S152*H152</f>
        <v>0</v>
      </c>
      <c r="U152" s="32"/>
      <c r="V152" s="32"/>
      <c r="W152" s="32"/>
      <c r="X152" s="32"/>
      <c r="Y152" s="32"/>
      <c r="Z152" s="32"/>
      <c r="AA152" s="32"/>
      <c r="AB152" s="32"/>
      <c r="AC152" s="32"/>
      <c r="AD152" s="32"/>
      <c r="AE152" s="32"/>
      <c r="AR152" s="195" t="s">
        <v>172</v>
      </c>
      <c r="AT152" s="195" t="s">
        <v>129</v>
      </c>
      <c r="AU152" s="195" t="s">
        <v>81</v>
      </c>
      <c r="AY152" s="15" t="s">
        <v>128</v>
      </c>
      <c r="BE152" s="196">
        <f>IF(N152="základní",J152,0)</f>
        <v>0</v>
      </c>
      <c r="BF152" s="196">
        <f>IF(N152="snížená",J152,0)</f>
        <v>0</v>
      </c>
      <c r="BG152" s="196">
        <f>IF(N152="zákl. přenesená",J152,0)</f>
        <v>0</v>
      </c>
      <c r="BH152" s="196">
        <f>IF(N152="sníž. přenesená",J152,0)</f>
        <v>0</v>
      </c>
      <c r="BI152" s="196">
        <f>IF(N152="nulová",J152,0)</f>
        <v>0</v>
      </c>
      <c r="BJ152" s="15" t="s">
        <v>81</v>
      </c>
      <c r="BK152" s="196">
        <f>ROUND(I152*H152,2)</f>
        <v>0</v>
      </c>
      <c r="BL152" s="15" t="s">
        <v>172</v>
      </c>
      <c r="BM152" s="195" t="s">
        <v>372</v>
      </c>
    </row>
    <row r="153" spans="1:65" s="2" customFormat="1" ht="19.5">
      <c r="A153" s="32"/>
      <c r="B153" s="33"/>
      <c r="C153" s="34"/>
      <c r="D153" s="208" t="s">
        <v>324</v>
      </c>
      <c r="E153" s="34"/>
      <c r="F153" s="209" t="s">
        <v>373</v>
      </c>
      <c r="G153" s="34"/>
      <c r="H153" s="34"/>
      <c r="I153" s="106"/>
      <c r="J153" s="34"/>
      <c r="K153" s="34"/>
      <c r="L153" s="37"/>
      <c r="M153" s="210"/>
      <c r="N153" s="211"/>
      <c r="O153" s="62"/>
      <c r="P153" s="62"/>
      <c r="Q153" s="62"/>
      <c r="R153" s="62"/>
      <c r="S153" s="62"/>
      <c r="T153" s="63"/>
      <c r="U153" s="32"/>
      <c r="V153" s="32"/>
      <c r="W153" s="32"/>
      <c r="X153" s="32"/>
      <c r="Y153" s="32"/>
      <c r="Z153" s="32"/>
      <c r="AA153" s="32"/>
      <c r="AB153" s="32"/>
      <c r="AC153" s="32"/>
      <c r="AD153" s="32"/>
      <c r="AE153" s="32"/>
      <c r="AT153" s="15" t="s">
        <v>324</v>
      </c>
      <c r="AU153" s="15" t="s">
        <v>81</v>
      </c>
    </row>
    <row r="154" spans="1:65" s="2" customFormat="1" ht="21.75" customHeight="1">
      <c r="A154" s="32"/>
      <c r="B154" s="33"/>
      <c r="C154" s="183" t="s">
        <v>374</v>
      </c>
      <c r="D154" s="183" t="s">
        <v>129</v>
      </c>
      <c r="E154" s="184" t="s">
        <v>375</v>
      </c>
      <c r="F154" s="185" t="s">
        <v>376</v>
      </c>
      <c r="G154" s="186" t="s">
        <v>197</v>
      </c>
      <c r="H154" s="187">
        <v>2</v>
      </c>
      <c r="I154" s="188"/>
      <c r="J154" s="189">
        <f>ROUND(I154*H154,2)</f>
        <v>0</v>
      </c>
      <c r="K154" s="185" t="s">
        <v>133</v>
      </c>
      <c r="L154" s="190"/>
      <c r="M154" s="191" t="s">
        <v>19</v>
      </c>
      <c r="N154" s="192" t="s">
        <v>44</v>
      </c>
      <c r="O154" s="62"/>
      <c r="P154" s="193">
        <f>O154*H154</f>
        <v>0</v>
      </c>
      <c r="Q154" s="193">
        <v>0</v>
      </c>
      <c r="R154" s="193">
        <f>Q154*H154</f>
        <v>0</v>
      </c>
      <c r="S154" s="193">
        <v>0</v>
      </c>
      <c r="T154" s="194">
        <f>S154*H154</f>
        <v>0</v>
      </c>
      <c r="U154" s="32"/>
      <c r="V154" s="32"/>
      <c r="W154" s="32"/>
      <c r="X154" s="32"/>
      <c r="Y154" s="32"/>
      <c r="Z154" s="32"/>
      <c r="AA154" s="32"/>
      <c r="AB154" s="32"/>
      <c r="AC154" s="32"/>
      <c r="AD154" s="32"/>
      <c r="AE154" s="32"/>
      <c r="AR154" s="195" t="s">
        <v>83</v>
      </c>
      <c r="AT154" s="195" t="s">
        <v>129</v>
      </c>
      <c r="AU154" s="195" t="s">
        <v>81</v>
      </c>
      <c r="AY154" s="15" t="s">
        <v>128</v>
      </c>
      <c r="BE154" s="196">
        <f>IF(N154="základní",J154,0)</f>
        <v>0</v>
      </c>
      <c r="BF154" s="196">
        <f>IF(N154="snížená",J154,0)</f>
        <v>0</v>
      </c>
      <c r="BG154" s="196">
        <f>IF(N154="zákl. přenesená",J154,0)</f>
        <v>0</v>
      </c>
      <c r="BH154" s="196">
        <f>IF(N154="sníž. přenesená",J154,0)</f>
        <v>0</v>
      </c>
      <c r="BI154" s="196">
        <f>IF(N154="nulová",J154,0)</f>
        <v>0</v>
      </c>
      <c r="BJ154" s="15" t="s">
        <v>81</v>
      </c>
      <c r="BK154" s="196">
        <f>ROUND(I154*H154,2)</f>
        <v>0</v>
      </c>
      <c r="BL154" s="15" t="s">
        <v>81</v>
      </c>
      <c r="BM154" s="195" t="s">
        <v>377</v>
      </c>
    </row>
    <row r="155" spans="1:65" s="2" customFormat="1" ht="19.5">
      <c r="A155" s="32"/>
      <c r="B155" s="33"/>
      <c r="C155" s="34"/>
      <c r="D155" s="208" t="s">
        <v>324</v>
      </c>
      <c r="E155" s="34"/>
      <c r="F155" s="209" t="s">
        <v>378</v>
      </c>
      <c r="G155" s="34"/>
      <c r="H155" s="34"/>
      <c r="I155" s="106"/>
      <c r="J155" s="34"/>
      <c r="K155" s="34"/>
      <c r="L155" s="37"/>
      <c r="M155" s="210"/>
      <c r="N155" s="211"/>
      <c r="O155" s="62"/>
      <c r="P155" s="62"/>
      <c r="Q155" s="62"/>
      <c r="R155" s="62"/>
      <c r="S155" s="62"/>
      <c r="T155" s="63"/>
      <c r="U155" s="32"/>
      <c r="V155" s="32"/>
      <c r="W155" s="32"/>
      <c r="X155" s="32"/>
      <c r="Y155" s="32"/>
      <c r="Z155" s="32"/>
      <c r="AA155" s="32"/>
      <c r="AB155" s="32"/>
      <c r="AC155" s="32"/>
      <c r="AD155" s="32"/>
      <c r="AE155" s="32"/>
      <c r="AT155" s="15" t="s">
        <v>324</v>
      </c>
      <c r="AU155" s="15" t="s">
        <v>81</v>
      </c>
    </row>
    <row r="156" spans="1:65" s="2" customFormat="1" ht="21.75" customHeight="1">
      <c r="A156" s="32"/>
      <c r="B156" s="33"/>
      <c r="C156" s="183" t="s">
        <v>379</v>
      </c>
      <c r="D156" s="183" t="s">
        <v>129</v>
      </c>
      <c r="E156" s="184" t="s">
        <v>380</v>
      </c>
      <c r="F156" s="185" t="s">
        <v>381</v>
      </c>
      <c r="G156" s="186" t="s">
        <v>197</v>
      </c>
      <c r="H156" s="187">
        <v>6</v>
      </c>
      <c r="I156" s="188"/>
      <c r="J156" s="189">
        <f t="shared" ref="J156:J162" si="30">ROUND(I156*H156,2)</f>
        <v>0</v>
      </c>
      <c r="K156" s="185" t="s">
        <v>133</v>
      </c>
      <c r="L156" s="190"/>
      <c r="M156" s="191" t="s">
        <v>19</v>
      </c>
      <c r="N156" s="192" t="s">
        <v>44</v>
      </c>
      <c r="O156" s="62"/>
      <c r="P156" s="193">
        <f t="shared" ref="P156:P162" si="31">O156*H156</f>
        <v>0</v>
      </c>
      <c r="Q156" s="193">
        <v>0</v>
      </c>
      <c r="R156" s="193">
        <f t="shared" ref="R156:R162" si="32">Q156*H156</f>
        <v>0</v>
      </c>
      <c r="S156" s="193">
        <v>0</v>
      </c>
      <c r="T156" s="194">
        <f t="shared" ref="T156:T162" si="33">S156*H156</f>
        <v>0</v>
      </c>
      <c r="U156" s="32"/>
      <c r="V156" s="32"/>
      <c r="W156" s="32"/>
      <c r="X156" s="32"/>
      <c r="Y156" s="32"/>
      <c r="Z156" s="32"/>
      <c r="AA156" s="32"/>
      <c r="AB156" s="32"/>
      <c r="AC156" s="32"/>
      <c r="AD156" s="32"/>
      <c r="AE156" s="32"/>
      <c r="AR156" s="195" t="s">
        <v>83</v>
      </c>
      <c r="AT156" s="195" t="s">
        <v>129</v>
      </c>
      <c r="AU156" s="195" t="s">
        <v>81</v>
      </c>
      <c r="AY156" s="15" t="s">
        <v>128</v>
      </c>
      <c r="BE156" s="196">
        <f t="shared" ref="BE156:BE162" si="34">IF(N156="základní",J156,0)</f>
        <v>0</v>
      </c>
      <c r="BF156" s="196">
        <f t="shared" ref="BF156:BF162" si="35">IF(N156="snížená",J156,0)</f>
        <v>0</v>
      </c>
      <c r="BG156" s="196">
        <f t="shared" ref="BG156:BG162" si="36">IF(N156="zákl. přenesená",J156,0)</f>
        <v>0</v>
      </c>
      <c r="BH156" s="196">
        <f t="shared" ref="BH156:BH162" si="37">IF(N156="sníž. přenesená",J156,0)</f>
        <v>0</v>
      </c>
      <c r="BI156" s="196">
        <f t="shared" ref="BI156:BI162" si="38">IF(N156="nulová",J156,0)</f>
        <v>0</v>
      </c>
      <c r="BJ156" s="15" t="s">
        <v>81</v>
      </c>
      <c r="BK156" s="196">
        <f t="shared" ref="BK156:BK162" si="39">ROUND(I156*H156,2)</f>
        <v>0</v>
      </c>
      <c r="BL156" s="15" t="s">
        <v>81</v>
      </c>
      <c r="BM156" s="195" t="s">
        <v>382</v>
      </c>
    </row>
    <row r="157" spans="1:65" s="2" customFormat="1" ht="33" customHeight="1">
      <c r="A157" s="32"/>
      <c r="B157" s="33"/>
      <c r="C157" s="183" t="s">
        <v>383</v>
      </c>
      <c r="D157" s="183" t="s">
        <v>129</v>
      </c>
      <c r="E157" s="184" t="s">
        <v>384</v>
      </c>
      <c r="F157" s="185" t="s">
        <v>385</v>
      </c>
      <c r="G157" s="186" t="s">
        <v>197</v>
      </c>
      <c r="H157" s="187">
        <v>2</v>
      </c>
      <c r="I157" s="188"/>
      <c r="J157" s="189">
        <f t="shared" si="30"/>
        <v>0</v>
      </c>
      <c r="K157" s="185" t="s">
        <v>133</v>
      </c>
      <c r="L157" s="190"/>
      <c r="M157" s="191" t="s">
        <v>19</v>
      </c>
      <c r="N157" s="192" t="s">
        <v>44</v>
      </c>
      <c r="O157" s="62"/>
      <c r="P157" s="193">
        <f t="shared" si="31"/>
        <v>0</v>
      </c>
      <c r="Q157" s="193">
        <v>0</v>
      </c>
      <c r="R157" s="193">
        <f t="shared" si="32"/>
        <v>0</v>
      </c>
      <c r="S157" s="193">
        <v>0</v>
      </c>
      <c r="T157" s="194">
        <f t="shared" si="33"/>
        <v>0</v>
      </c>
      <c r="U157" s="32"/>
      <c r="V157" s="32"/>
      <c r="W157" s="32"/>
      <c r="X157" s="32"/>
      <c r="Y157" s="32"/>
      <c r="Z157" s="32"/>
      <c r="AA157" s="32"/>
      <c r="AB157" s="32"/>
      <c r="AC157" s="32"/>
      <c r="AD157" s="32"/>
      <c r="AE157" s="32"/>
      <c r="AR157" s="195" t="s">
        <v>83</v>
      </c>
      <c r="AT157" s="195" t="s">
        <v>129</v>
      </c>
      <c r="AU157" s="195" t="s">
        <v>81</v>
      </c>
      <c r="AY157" s="15" t="s">
        <v>128</v>
      </c>
      <c r="BE157" s="196">
        <f t="shared" si="34"/>
        <v>0</v>
      </c>
      <c r="BF157" s="196">
        <f t="shared" si="35"/>
        <v>0</v>
      </c>
      <c r="BG157" s="196">
        <f t="shared" si="36"/>
        <v>0</v>
      </c>
      <c r="BH157" s="196">
        <f t="shared" si="37"/>
        <v>0</v>
      </c>
      <c r="BI157" s="196">
        <f t="shared" si="38"/>
        <v>0</v>
      </c>
      <c r="BJ157" s="15" t="s">
        <v>81</v>
      </c>
      <c r="BK157" s="196">
        <f t="shared" si="39"/>
        <v>0</v>
      </c>
      <c r="BL157" s="15" t="s">
        <v>81</v>
      </c>
      <c r="BM157" s="195" t="s">
        <v>386</v>
      </c>
    </row>
    <row r="158" spans="1:65" s="2" customFormat="1" ht="33" customHeight="1">
      <c r="A158" s="32"/>
      <c r="B158" s="33"/>
      <c r="C158" s="197" t="s">
        <v>387</v>
      </c>
      <c r="D158" s="197" t="s">
        <v>200</v>
      </c>
      <c r="E158" s="198" t="s">
        <v>388</v>
      </c>
      <c r="F158" s="199" t="s">
        <v>389</v>
      </c>
      <c r="G158" s="200" t="s">
        <v>197</v>
      </c>
      <c r="H158" s="201">
        <v>2</v>
      </c>
      <c r="I158" s="202"/>
      <c r="J158" s="203">
        <f t="shared" si="30"/>
        <v>0</v>
      </c>
      <c r="K158" s="199" t="s">
        <v>133</v>
      </c>
      <c r="L158" s="37"/>
      <c r="M158" s="204" t="s">
        <v>19</v>
      </c>
      <c r="N158" s="205" t="s">
        <v>44</v>
      </c>
      <c r="O158" s="62"/>
      <c r="P158" s="193">
        <f t="shared" si="31"/>
        <v>0</v>
      </c>
      <c r="Q158" s="193">
        <v>0</v>
      </c>
      <c r="R158" s="193">
        <f t="shared" si="32"/>
        <v>0</v>
      </c>
      <c r="S158" s="193">
        <v>0</v>
      </c>
      <c r="T158" s="194">
        <f t="shared" si="33"/>
        <v>0</v>
      </c>
      <c r="U158" s="32"/>
      <c r="V158" s="32"/>
      <c r="W158" s="32"/>
      <c r="X158" s="32"/>
      <c r="Y158" s="32"/>
      <c r="Z158" s="32"/>
      <c r="AA158" s="32"/>
      <c r="AB158" s="32"/>
      <c r="AC158" s="32"/>
      <c r="AD158" s="32"/>
      <c r="AE158" s="32"/>
      <c r="AR158" s="195" t="s">
        <v>81</v>
      </c>
      <c r="AT158" s="195" t="s">
        <v>200</v>
      </c>
      <c r="AU158" s="195" t="s">
        <v>81</v>
      </c>
      <c r="AY158" s="15" t="s">
        <v>128</v>
      </c>
      <c r="BE158" s="196">
        <f t="shared" si="34"/>
        <v>0</v>
      </c>
      <c r="BF158" s="196">
        <f t="shared" si="35"/>
        <v>0</v>
      </c>
      <c r="BG158" s="196">
        <f t="shared" si="36"/>
        <v>0</v>
      </c>
      <c r="BH158" s="196">
        <f t="shared" si="37"/>
        <v>0</v>
      </c>
      <c r="BI158" s="196">
        <f t="shared" si="38"/>
        <v>0</v>
      </c>
      <c r="BJ158" s="15" t="s">
        <v>81</v>
      </c>
      <c r="BK158" s="196">
        <f t="shared" si="39"/>
        <v>0</v>
      </c>
      <c r="BL158" s="15" t="s">
        <v>81</v>
      </c>
      <c r="BM158" s="195" t="s">
        <v>390</v>
      </c>
    </row>
    <row r="159" spans="1:65" s="2" customFormat="1" ht="21.75" customHeight="1">
      <c r="A159" s="32"/>
      <c r="B159" s="33"/>
      <c r="C159" s="183" t="s">
        <v>391</v>
      </c>
      <c r="D159" s="183" t="s">
        <v>129</v>
      </c>
      <c r="E159" s="184" t="s">
        <v>392</v>
      </c>
      <c r="F159" s="185" t="s">
        <v>393</v>
      </c>
      <c r="G159" s="186" t="s">
        <v>197</v>
      </c>
      <c r="H159" s="187">
        <v>24</v>
      </c>
      <c r="I159" s="188"/>
      <c r="J159" s="189">
        <f t="shared" si="30"/>
        <v>0</v>
      </c>
      <c r="K159" s="185" t="s">
        <v>133</v>
      </c>
      <c r="L159" s="190"/>
      <c r="M159" s="191" t="s">
        <v>19</v>
      </c>
      <c r="N159" s="192" t="s">
        <v>44</v>
      </c>
      <c r="O159" s="62"/>
      <c r="P159" s="193">
        <f t="shared" si="31"/>
        <v>0</v>
      </c>
      <c r="Q159" s="193">
        <v>0</v>
      </c>
      <c r="R159" s="193">
        <f t="shared" si="32"/>
        <v>0</v>
      </c>
      <c r="S159" s="193">
        <v>0</v>
      </c>
      <c r="T159" s="194">
        <f t="shared" si="33"/>
        <v>0</v>
      </c>
      <c r="U159" s="32"/>
      <c r="V159" s="32"/>
      <c r="W159" s="32"/>
      <c r="X159" s="32"/>
      <c r="Y159" s="32"/>
      <c r="Z159" s="32"/>
      <c r="AA159" s="32"/>
      <c r="AB159" s="32"/>
      <c r="AC159" s="32"/>
      <c r="AD159" s="32"/>
      <c r="AE159" s="32"/>
      <c r="AR159" s="195" t="s">
        <v>83</v>
      </c>
      <c r="AT159" s="195" t="s">
        <v>129</v>
      </c>
      <c r="AU159" s="195" t="s">
        <v>81</v>
      </c>
      <c r="AY159" s="15" t="s">
        <v>128</v>
      </c>
      <c r="BE159" s="196">
        <f t="shared" si="34"/>
        <v>0</v>
      </c>
      <c r="BF159" s="196">
        <f t="shared" si="35"/>
        <v>0</v>
      </c>
      <c r="BG159" s="196">
        <f t="shared" si="36"/>
        <v>0</v>
      </c>
      <c r="BH159" s="196">
        <f t="shared" si="37"/>
        <v>0</v>
      </c>
      <c r="BI159" s="196">
        <f t="shared" si="38"/>
        <v>0</v>
      </c>
      <c r="BJ159" s="15" t="s">
        <v>81</v>
      </c>
      <c r="BK159" s="196">
        <f t="shared" si="39"/>
        <v>0</v>
      </c>
      <c r="BL159" s="15" t="s">
        <v>81</v>
      </c>
      <c r="BM159" s="195" t="s">
        <v>394</v>
      </c>
    </row>
    <row r="160" spans="1:65" s="2" customFormat="1" ht="21.75" customHeight="1">
      <c r="A160" s="32"/>
      <c r="B160" s="33"/>
      <c r="C160" s="183" t="s">
        <v>395</v>
      </c>
      <c r="D160" s="183" t="s">
        <v>129</v>
      </c>
      <c r="E160" s="184" t="s">
        <v>396</v>
      </c>
      <c r="F160" s="185" t="s">
        <v>397</v>
      </c>
      <c r="G160" s="186" t="s">
        <v>197</v>
      </c>
      <c r="H160" s="187">
        <v>2</v>
      </c>
      <c r="I160" s="188"/>
      <c r="J160" s="189">
        <f t="shared" si="30"/>
        <v>0</v>
      </c>
      <c r="K160" s="185" t="s">
        <v>133</v>
      </c>
      <c r="L160" s="190"/>
      <c r="M160" s="191" t="s">
        <v>19</v>
      </c>
      <c r="N160" s="192" t="s">
        <v>44</v>
      </c>
      <c r="O160" s="62"/>
      <c r="P160" s="193">
        <f t="shared" si="31"/>
        <v>0</v>
      </c>
      <c r="Q160" s="193">
        <v>0</v>
      </c>
      <c r="R160" s="193">
        <f t="shared" si="32"/>
        <v>0</v>
      </c>
      <c r="S160" s="193">
        <v>0</v>
      </c>
      <c r="T160" s="194">
        <f t="shared" si="33"/>
        <v>0</v>
      </c>
      <c r="U160" s="32"/>
      <c r="V160" s="32"/>
      <c r="W160" s="32"/>
      <c r="X160" s="32"/>
      <c r="Y160" s="32"/>
      <c r="Z160" s="32"/>
      <c r="AA160" s="32"/>
      <c r="AB160" s="32"/>
      <c r="AC160" s="32"/>
      <c r="AD160" s="32"/>
      <c r="AE160" s="32"/>
      <c r="AR160" s="195" t="s">
        <v>83</v>
      </c>
      <c r="AT160" s="195" t="s">
        <v>129</v>
      </c>
      <c r="AU160" s="195" t="s">
        <v>81</v>
      </c>
      <c r="AY160" s="15" t="s">
        <v>128</v>
      </c>
      <c r="BE160" s="196">
        <f t="shared" si="34"/>
        <v>0</v>
      </c>
      <c r="BF160" s="196">
        <f t="shared" si="35"/>
        <v>0</v>
      </c>
      <c r="BG160" s="196">
        <f t="shared" si="36"/>
        <v>0</v>
      </c>
      <c r="BH160" s="196">
        <f t="shared" si="37"/>
        <v>0</v>
      </c>
      <c r="BI160" s="196">
        <f t="shared" si="38"/>
        <v>0</v>
      </c>
      <c r="BJ160" s="15" t="s">
        <v>81</v>
      </c>
      <c r="BK160" s="196">
        <f t="shared" si="39"/>
        <v>0</v>
      </c>
      <c r="BL160" s="15" t="s">
        <v>81</v>
      </c>
      <c r="BM160" s="195" t="s">
        <v>398</v>
      </c>
    </row>
    <row r="161" spans="1:65" s="2" customFormat="1" ht="33" customHeight="1">
      <c r="A161" s="32"/>
      <c r="B161" s="33"/>
      <c r="C161" s="197" t="s">
        <v>399</v>
      </c>
      <c r="D161" s="197" t="s">
        <v>200</v>
      </c>
      <c r="E161" s="198" t="s">
        <v>400</v>
      </c>
      <c r="F161" s="199" t="s">
        <v>401</v>
      </c>
      <c r="G161" s="200" t="s">
        <v>197</v>
      </c>
      <c r="H161" s="201">
        <v>2</v>
      </c>
      <c r="I161" s="202"/>
      <c r="J161" s="203">
        <f t="shared" si="30"/>
        <v>0</v>
      </c>
      <c r="K161" s="199" t="s">
        <v>133</v>
      </c>
      <c r="L161" s="37"/>
      <c r="M161" s="204" t="s">
        <v>19</v>
      </c>
      <c r="N161" s="205" t="s">
        <v>44</v>
      </c>
      <c r="O161" s="62"/>
      <c r="P161" s="193">
        <f t="shared" si="31"/>
        <v>0</v>
      </c>
      <c r="Q161" s="193">
        <v>0</v>
      </c>
      <c r="R161" s="193">
        <f t="shared" si="32"/>
        <v>0</v>
      </c>
      <c r="S161" s="193">
        <v>0</v>
      </c>
      <c r="T161" s="194">
        <f t="shared" si="33"/>
        <v>0</v>
      </c>
      <c r="U161" s="32"/>
      <c r="V161" s="32"/>
      <c r="W161" s="32"/>
      <c r="X161" s="32"/>
      <c r="Y161" s="32"/>
      <c r="Z161" s="32"/>
      <c r="AA161" s="32"/>
      <c r="AB161" s="32"/>
      <c r="AC161" s="32"/>
      <c r="AD161" s="32"/>
      <c r="AE161" s="32"/>
      <c r="AR161" s="195" t="s">
        <v>278</v>
      </c>
      <c r="AT161" s="195" t="s">
        <v>200</v>
      </c>
      <c r="AU161" s="195" t="s">
        <v>81</v>
      </c>
      <c r="AY161" s="15" t="s">
        <v>128</v>
      </c>
      <c r="BE161" s="196">
        <f t="shared" si="34"/>
        <v>0</v>
      </c>
      <c r="BF161" s="196">
        <f t="shared" si="35"/>
        <v>0</v>
      </c>
      <c r="BG161" s="196">
        <f t="shared" si="36"/>
        <v>0</v>
      </c>
      <c r="BH161" s="196">
        <f t="shared" si="37"/>
        <v>0</v>
      </c>
      <c r="BI161" s="196">
        <f t="shared" si="38"/>
        <v>0</v>
      </c>
      <c r="BJ161" s="15" t="s">
        <v>81</v>
      </c>
      <c r="BK161" s="196">
        <f t="shared" si="39"/>
        <v>0</v>
      </c>
      <c r="BL161" s="15" t="s">
        <v>278</v>
      </c>
      <c r="BM161" s="195" t="s">
        <v>402</v>
      </c>
    </row>
    <row r="162" spans="1:65" s="2" customFormat="1" ht="21.75" customHeight="1">
      <c r="A162" s="32"/>
      <c r="B162" s="33"/>
      <c r="C162" s="183" t="s">
        <v>403</v>
      </c>
      <c r="D162" s="183" t="s">
        <v>129</v>
      </c>
      <c r="E162" s="184" t="s">
        <v>404</v>
      </c>
      <c r="F162" s="185" t="s">
        <v>405</v>
      </c>
      <c r="G162" s="186" t="s">
        <v>197</v>
      </c>
      <c r="H162" s="187">
        <v>2</v>
      </c>
      <c r="I162" s="188"/>
      <c r="J162" s="189">
        <f t="shared" si="30"/>
        <v>0</v>
      </c>
      <c r="K162" s="185" t="s">
        <v>133</v>
      </c>
      <c r="L162" s="190"/>
      <c r="M162" s="191" t="s">
        <v>19</v>
      </c>
      <c r="N162" s="192" t="s">
        <v>44</v>
      </c>
      <c r="O162" s="62"/>
      <c r="P162" s="193">
        <f t="shared" si="31"/>
        <v>0</v>
      </c>
      <c r="Q162" s="193">
        <v>0</v>
      </c>
      <c r="R162" s="193">
        <f t="shared" si="32"/>
        <v>0</v>
      </c>
      <c r="S162" s="193">
        <v>0</v>
      </c>
      <c r="T162" s="194">
        <f t="shared" si="33"/>
        <v>0</v>
      </c>
      <c r="U162" s="32"/>
      <c r="V162" s="32"/>
      <c r="W162" s="32"/>
      <c r="X162" s="32"/>
      <c r="Y162" s="32"/>
      <c r="Z162" s="32"/>
      <c r="AA162" s="32"/>
      <c r="AB162" s="32"/>
      <c r="AC162" s="32"/>
      <c r="AD162" s="32"/>
      <c r="AE162" s="32"/>
      <c r="AR162" s="195" t="s">
        <v>83</v>
      </c>
      <c r="AT162" s="195" t="s">
        <v>129</v>
      </c>
      <c r="AU162" s="195" t="s">
        <v>81</v>
      </c>
      <c r="AY162" s="15" t="s">
        <v>128</v>
      </c>
      <c r="BE162" s="196">
        <f t="shared" si="34"/>
        <v>0</v>
      </c>
      <c r="BF162" s="196">
        <f t="shared" si="35"/>
        <v>0</v>
      </c>
      <c r="BG162" s="196">
        <f t="shared" si="36"/>
        <v>0</v>
      </c>
      <c r="BH162" s="196">
        <f t="shared" si="37"/>
        <v>0</v>
      </c>
      <c r="BI162" s="196">
        <f t="shared" si="38"/>
        <v>0</v>
      </c>
      <c r="BJ162" s="15" t="s">
        <v>81</v>
      </c>
      <c r="BK162" s="196">
        <f t="shared" si="39"/>
        <v>0</v>
      </c>
      <c r="BL162" s="15" t="s">
        <v>81</v>
      </c>
      <c r="BM162" s="195" t="s">
        <v>406</v>
      </c>
    </row>
    <row r="163" spans="1:65" s="2" customFormat="1" ht="19.5">
      <c r="A163" s="32"/>
      <c r="B163" s="33"/>
      <c r="C163" s="34"/>
      <c r="D163" s="208" t="s">
        <v>324</v>
      </c>
      <c r="E163" s="34"/>
      <c r="F163" s="209" t="s">
        <v>407</v>
      </c>
      <c r="G163" s="34"/>
      <c r="H163" s="34"/>
      <c r="I163" s="106"/>
      <c r="J163" s="34"/>
      <c r="K163" s="34"/>
      <c r="L163" s="37"/>
      <c r="M163" s="210"/>
      <c r="N163" s="211"/>
      <c r="O163" s="62"/>
      <c r="P163" s="62"/>
      <c r="Q163" s="62"/>
      <c r="R163" s="62"/>
      <c r="S163" s="62"/>
      <c r="T163" s="63"/>
      <c r="U163" s="32"/>
      <c r="V163" s="32"/>
      <c r="W163" s="32"/>
      <c r="X163" s="32"/>
      <c r="Y163" s="32"/>
      <c r="Z163" s="32"/>
      <c r="AA163" s="32"/>
      <c r="AB163" s="32"/>
      <c r="AC163" s="32"/>
      <c r="AD163" s="32"/>
      <c r="AE163" s="32"/>
      <c r="AT163" s="15" t="s">
        <v>324</v>
      </c>
      <c r="AU163" s="15" t="s">
        <v>81</v>
      </c>
    </row>
    <row r="164" spans="1:65" s="2" customFormat="1" ht="21.75" customHeight="1">
      <c r="A164" s="32"/>
      <c r="B164" s="33"/>
      <c r="C164" s="183" t="s">
        <v>408</v>
      </c>
      <c r="D164" s="183" t="s">
        <v>129</v>
      </c>
      <c r="E164" s="184" t="s">
        <v>409</v>
      </c>
      <c r="F164" s="185" t="s">
        <v>410</v>
      </c>
      <c r="G164" s="186" t="s">
        <v>197</v>
      </c>
      <c r="H164" s="187">
        <v>4</v>
      </c>
      <c r="I164" s="188"/>
      <c r="J164" s="189">
        <f>ROUND(I164*H164,2)</f>
        <v>0</v>
      </c>
      <c r="K164" s="185" t="s">
        <v>133</v>
      </c>
      <c r="L164" s="190"/>
      <c r="M164" s="191" t="s">
        <v>19</v>
      </c>
      <c r="N164" s="192" t="s">
        <v>44</v>
      </c>
      <c r="O164" s="62"/>
      <c r="P164" s="193">
        <f>O164*H164</f>
        <v>0</v>
      </c>
      <c r="Q164" s="193">
        <v>0</v>
      </c>
      <c r="R164" s="193">
        <f>Q164*H164</f>
        <v>0</v>
      </c>
      <c r="S164" s="193">
        <v>0</v>
      </c>
      <c r="T164" s="194">
        <f>S164*H164</f>
        <v>0</v>
      </c>
      <c r="U164" s="32"/>
      <c r="V164" s="32"/>
      <c r="W164" s="32"/>
      <c r="X164" s="32"/>
      <c r="Y164" s="32"/>
      <c r="Z164" s="32"/>
      <c r="AA164" s="32"/>
      <c r="AB164" s="32"/>
      <c r="AC164" s="32"/>
      <c r="AD164" s="32"/>
      <c r="AE164" s="32"/>
      <c r="AR164" s="195" t="s">
        <v>134</v>
      </c>
      <c r="AT164" s="195" t="s">
        <v>129</v>
      </c>
      <c r="AU164" s="195" t="s">
        <v>81</v>
      </c>
      <c r="AY164" s="15" t="s">
        <v>128</v>
      </c>
      <c r="BE164" s="196">
        <f>IF(N164="základní",J164,0)</f>
        <v>0</v>
      </c>
      <c r="BF164" s="196">
        <f>IF(N164="snížená",J164,0)</f>
        <v>0</v>
      </c>
      <c r="BG164" s="196">
        <f>IF(N164="zákl. přenesená",J164,0)</f>
        <v>0</v>
      </c>
      <c r="BH164" s="196">
        <f>IF(N164="sníž. přenesená",J164,0)</f>
        <v>0</v>
      </c>
      <c r="BI164" s="196">
        <f>IF(N164="nulová",J164,0)</f>
        <v>0</v>
      </c>
      <c r="BJ164" s="15" t="s">
        <v>81</v>
      </c>
      <c r="BK164" s="196">
        <f>ROUND(I164*H164,2)</f>
        <v>0</v>
      </c>
      <c r="BL164" s="15" t="s">
        <v>135</v>
      </c>
      <c r="BM164" s="195" t="s">
        <v>411</v>
      </c>
    </row>
    <row r="165" spans="1:65" s="2" customFormat="1" ht="21.75" customHeight="1">
      <c r="A165" s="32"/>
      <c r="B165" s="33"/>
      <c r="C165" s="183" t="s">
        <v>412</v>
      </c>
      <c r="D165" s="183" t="s">
        <v>129</v>
      </c>
      <c r="E165" s="184" t="s">
        <v>413</v>
      </c>
      <c r="F165" s="185" t="s">
        <v>414</v>
      </c>
      <c r="G165" s="186" t="s">
        <v>197</v>
      </c>
      <c r="H165" s="187">
        <v>4</v>
      </c>
      <c r="I165" s="188"/>
      <c r="J165" s="189">
        <f>ROUND(I165*H165,2)</f>
        <v>0</v>
      </c>
      <c r="K165" s="185" t="s">
        <v>133</v>
      </c>
      <c r="L165" s="190"/>
      <c r="M165" s="191" t="s">
        <v>19</v>
      </c>
      <c r="N165" s="192" t="s">
        <v>44</v>
      </c>
      <c r="O165" s="62"/>
      <c r="P165" s="193">
        <f>O165*H165</f>
        <v>0</v>
      </c>
      <c r="Q165" s="193">
        <v>0</v>
      </c>
      <c r="R165" s="193">
        <f>Q165*H165</f>
        <v>0</v>
      </c>
      <c r="S165" s="193">
        <v>0</v>
      </c>
      <c r="T165" s="194">
        <f>S165*H165</f>
        <v>0</v>
      </c>
      <c r="U165" s="32"/>
      <c r="V165" s="32"/>
      <c r="W165" s="32"/>
      <c r="X165" s="32"/>
      <c r="Y165" s="32"/>
      <c r="Z165" s="32"/>
      <c r="AA165" s="32"/>
      <c r="AB165" s="32"/>
      <c r="AC165" s="32"/>
      <c r="AD165" s="32"/>
      <c r="AE165" s="32"/>
      <c r="AR165" s="195" t="s">
        <v>134</v>
      </c>
      <c r="AT165" s="195" t="s">
        <v>129</v>
      </c>
      <c r="AU165" s="195" t="s">
        <v>81</v>
      </c>
      <c r="AY165" s="15" t="s">
        <v>128</v>
      </c>
      <c r="BE165" s="196">
        <f>IF(N165="základní",J165,0)</f>
        <v>0</v>
      </c>
      <c r="BF165" s="196">
        <f>IF(N165="snížená",J165,0)</f>
        <v>0</v>
      </c>
      <c r="BG165" s="196">
        <f>IF(N165="zákl. přenesená",J165,0)</f>
        <v>0</v>
      </c>
      <c r="BH165" s="196">
        <f>IF(N165="sníž. přenesená",J165,0)</f>
        <v>0</v>
      </c>
      <c r="BI165" s="196">
        <f>IF(N165="nulová",J165,0)</f>
        <v>0</v>
      </c>
      <c r="BJ165" s="15" t="s">
        <v>81</v>
      </c>
      <c r="BK165" s="196">
        <f>ROUND(I165*H165,2)</f>
        <v>0</v>
      </c>
      <c r="BL165" s="15" t="s">
        <v>135</v>
      </c>
      <c r="BM165" s="195" t="s">
        <v>415</v>
      </c>
    </row>
    <row r="166" spans="1:65" s="2" customFormat="1" ht="21.75" customHeight="1">
      <c r="A166" s="32"/>
      <c r="B166" s="33"/>
      <c r="C166" s="183" t="s">
        <v>416</v>
      </c>
      <c r="D166" s="183" t="s">
        <v>129</v>
      </c>
      <c r="E166" s="184" t="s">
        <v>417</v>
      </c>
      <c r="F166" s="185" t="s">
        <v>418</v>
      </c>
      <c r="G166" s="186" t="s">
        <v>197</v>
      </c>
      <c r="H166" s="187">
        <v>16</v>
      </c>
      <c r="I166" s="188"/>
      <c r="J166" s="189">
        <f>ROUND(I166*H166,2)</f>
        <v>0</v>
      </c>
      <c r="K166" s="185" t="s">
        <v>133</v>
      </c>
      <c r="L166" s="190"/>
      <c r="M166" s="191" t="s">
        <v>19</v>
      </c>
      <c r="N166" s="192" t="s">
        <v>44</v>
      </c>
      <c r="O166" s="62"/>
      <c r="P166" s="193">
        <f>O166*H166</f>
        <v>0</v>
      </c>
      <c r="Q166" s="193">
        <v>0</v>
      </c>
      <c r="R166" s="193">
        <f>Q166*H166</f>
        <v>0</v>
      </c>
      <c r="S166" s="193">
        <v>0</v>
      </c>
      <c r="T166" s="194">
        <f>S166*H166</f>
        <v>0</v>
      </c>
      <c r="U166" s="32"/>
      <c r="V166" s="32"/>
      <c r="W166" s="32"/>
      <c r="X166" s="32"/>
      <c r="Y166" s="32"/>
      <c r="Z166" s="32"/>
      <c r="AA166" s="32"/>
      <c r="AB166" s="32"/>
      <c r="AC166" s="32"/>
      <c r="AD166" s="32"/>
      <c r="AE166" s="32"/>
      <c r="AR166" s="195" t="s">
        <v>174</v>
      </c>
      <c r="AT166" s="195" t="s">
        <v>129</v>
      </c>
      <c r="AU166" s="195" t="s">
        <v>81</v>
      </c>
      <c r="AY166" s="15" t="s">
        <v>128</v>
      </c>
      <c r="BE166" s="196">
        <f>IF(N166="základní",J166,0)</f>
        <v>0</v>
      </c>
      <c r="BF166" s="196">
        <f>IF(N166="snížená",J166,0)</f>
        <v>0</v>
      </c>
      <c r="BG166" s="196">
        <f>IF(N166="zákl. přenesená",J166,0)</f>
        <v>0</v>
      </c>
      <c r="BH166" s="196">
        <f>IF(N166="sníž. přenesená",J166,0)</f>
        <v>0</v>
      </c>
      <c r="BI166" s="196">
        <f>IF(N166="nulová",J166,0)</f>
        <v>0</v>
      </c>
      <c r="BJ166" s="15" t="s">
        <v>81</v>
      </c>
      <c r="BK166" s="196">
        <f>ROUND(I166*H166,2)</f>
        <v>0</v>
      </c>
      <c r="BL166" s="15" t="s">
        <v>140</v>
      </c>
      <c r="BM166" s="195" t="s">
        <v>419</v>
      </c>
    </row>
    <row r="167" spans="1:65" s="2" customFormat="1" ht="19.5">
      <c r="A167" s="32"/>
      <c r="B167" s="33"/>
      <c r="C167" s="34"/>
      <c r="D167" s="208" t="s">
        <v>324</v>
      </c>
      <c r="E167" s="34"/>
      <c r="F167" s="209" t="s">
        <v>420</v>
      </c>
      <c r="G167" s="34"/>
      <c r="H167" s="34"/>
      <c r="I167" s="106"/>
      <c r="J167" s="34"/>
      <c r="K167" s="34"/>
      <c r="L167" s="37"/>
      <c r="M167" s="210"/>
      <c r="N167" s="211"/>
      <c r="O167" s="62"/>
      <c r="P167" s="62"/>
      <c r="Q167" s="62"/>
      <c r="R167" s="62"/>
      <c r="S167" s="62"/>
      <c r="T167" s="63"/>
      <c r="U167" s="32"/>
      <c r="V167" s="32"/>
      <c r="W167" s="32"/>
      <c r="X167" s="32"/>
      <c r="Y167" s="32"/>
      <c r="Z167" s="32"/>
      <c r="AA167" s="32"/>
      <c r="AB167" s="32"/>
      <c r="AC167" s="32"/>
      <c r="AD167" s="32"/>
      <c r="AE167" s="32"/>
      <c r="AT167" s="15" t="s">
        <v>324</v>
      </c>
      <c r="AU167" s="15" t="s">
        <v>81</v>
      </c>
    </row>
    <row r="168" spans="1:65" s="2" customFormat="1" ht="21.75" customHeight="1">
      <c r="A168" s="32"/>
      <c r="B168" s="33"/>
      <c r="C168" s="183" t="s">
        <v>421</v>
      </c>
      <c r="D168" s="183" t="s">
        <v>129</v>
      </c>
      <c r="E168" s="184" t="s">
        <v>422</v>
      </c>
      <c r="F168" s="185" t="s">
        <v>423</v>
      </c>
      <c r="G168" s="186" t="s">
        <v>197</v>
      </c>
      <c r="H168" s="187">
        <v>4</v>
      </c>
      <c r="I168" s="188"/>
      <c r="J168" s="189">
        <f>ROUND(I168*H168,2)</f>
        <v>0</v>
      </c>
      <c r="K168" s="185" t="s">
        <v>133</v>
      </c>
      <c r="L168" s="190"/>
      <c r="M168" s="191" t="s">
        <v>19</v>
      </c>
      <c r="N168" s="192" t="s">
        <v>44</v>
      </c>
      <c r="O168" s="62"/>
      <c r="P168" s="193">
        <f>O168*H168</f>
        <v>0</v>
      </c>
      <c r="Q168" s="193">
        <v>0</v>
      </c>
      <c r="R168" s="193">
        <f>Q168*H168</f>
        <v>0</v>
      </c>
      <c r="S168" s="193">
        <v>0</v>
      </c>
      <c r="T168" s="194">
        <f>S168*H168</f>
        <v>0</v>
      </c>
      <c r="U168" s="32"/>
      <c r="V168" s="32"/>
      <c r="W168" s="32"/>
      <c r="X168" s="32"/>
      <c r="Y168" s="32"/>
      <c r="Z168" s="32"/>
      <c r="AA168" s="32"/>
      <c r="AB168" s="32"/>
      <c r="AC168" s="32"/>
      <c r="AD168" s="32"/>
      <c r="AE168" s="32"/>
      <c r="AR168" s="195" t="s">
        <v>174</v>
      </c>
      <c r="AT168" s="195" t="s">
        <v>129</v>
      </c>
      <c r="AU168" s="195" t="s">
        <v>81</v>
      </c>
      <c r="AY168" s="15" t="s">
        <v>128</v>
      </c>
      <c r="BE168" s="196">
        <f>IF(N168="základní",J168,0)</f>
        <v>0</v>
      </c>
      <c r="BF168" s="196">
        <f>IF(N168="snížená",J168,0)</f>
        <v>0</v>
      </c>
      <c r="BG168" s="196">
        <f>IF(N168="zákl. přenesená",J168,0)</f>
        <v>0</v>
      </c>
      <c r="BH168" s="196">
        <f>IF(N168="sníž. přenesená",J168,0)</f>
        <v>0</v>
      </c>
      <c r="BI168" s="196">
        <f>IF(N168="nulová",J168,0)</f>
        <v>0</v>
      </c>
      <c r="BJ168" s="15" t="s">
        <v>81</v>
      </c>
      <c r="BK168" s="196">
        <f>ROUND(I168*H168,2)</f>
        <v>0</v>
      </c>
      <c r="BL168" s="15" t="s">
        <v>140</v>
      </c>
      <c r="BM168" s="195" t="s">
        <v>424</v>
      </c>
    </row>
    <row r="169" spans="1:65" s="2" customFormat="1" ht="21.75" customHeight="1">
      <c r="A169" s="32"/>
      <c r="B169" s="33"/>
      <c r="C169" s="197" t="s">
        <v>425</v>
      </c>
      <c r="D169" s="197" t="s">
        <v>200</v>
      </c>
      <c r="E169" s="198" t="s">
        <v>339</v>
      </c>
      <c r="F169" s="199" t="s">
        <v>340</v>
      </c>
      <c r="G169" s="200" t="s">
        <v>197</v>
      </c>
      <c r="H169" s="201">
        <v>20</v>
      </c>
      <c r="I169" s="202"/>
      <c r="J169" s="203">
        <f>ROUND(I169*H169,2)</f>
        <v>0</v>
      </c>
      <c r="K169" s="199" t="s">
        <v>133</v>
      </c>
      <c r="L169" s="37"/>
      <c r="M169" s="204" t="s">
        <v>19</v>
      </c>
      <c r="N169" s="205" t="s">
        <v>44</v>
      </c>
      <c r="O169" s="62"/>
      <c r="P169" s="193">
        <f>O169*H169</f>
        <v>0</v>
      </c>
      <c r="Q169" s="193">
        <v>0</v>
      </c>
      <c r="R169" s="193">
        <f>Q169*H169</f>
        <v>0</v>
      </c>
      <c r="S169" s="193">
        <v>0</v>
      </c>
      <c r="T169" s="194">
        <f>S169*H169</f>
        <v>0</v>
      </c>
      <c r="U169" s="32"/>
      <c r="V169" s="32"/>
      <c r="W169" s="32"/>
      <c r="X169" s="32"/>
      <c r="Y169" s="32"/>
      <c r="Z169" s="32"/>
      <c r="AA169" s="32"/>
      <c r="AB169" s="32"/>
      <c r="AC169" s="32"/>
      <c r="AD169" s="32"/>
      <c r="AE169" s="32"/>
      <c r="AR169" s="195" t="s">
        <v>140</v>
      </c>
      <c r="AT169" s="195" t="s">
        <v>200</v>
      </c>
      <c r="AU169" s="195" t="s">
        <v>81</v>
      </c>
      <c r="AY169" s="15" t="s">
        <v>128</v>
      </c>
      <c r="BE169" s="196">
        <f>IF(N169="základní",J169,0)</f>
        <v>0</v>
      </c>
      <c r="BF169" s="196">
        <f>IF(N169="snížená",J169,0)</f>
        <v>0</v>
      </c>
      <c r="BG169" s="196">
        <f>IF(N169="zákl. přenesená",J169,0)</f>
        <v>0</v>
      </c>
      <c r="BH169" s="196">
        <f>IF(N169="sníž. přenesená",J169,0)</f>
        <v>0</v>
      </c>
      <c r="BI169" s="196">
        <f>IF(N169="nulová",J169,0)</f>
        <v>0</v>
      </c>
      <c r="BJ169" s="15" t="s">
        <v>81</v>
      </c>
      <c r="BK169" s="196">
        <f>ROUND(I169*H169,2)</f>
        <v>0</v>
      </c>
      <c r="BL169" s="15" t="s">
        <v>140</v>
      </c>
      <c r="BM169" s="195" t="s">
        <v>426</v>
      </c>
    </row>
    <row r="170" spans="1:65" s="2" customFormat="1" ht="21.75" customHeight="1">
      <c r="A170" s="32"/>
      <c r="B170" s="33"/>
      <c r="C170" s="183" t="s">
        <v>427</v>
      </c>
      <c r="D170" s="183" t="s">
        <v>129</v>
      </c>
      <c r="E170" s="184" t="s">
        <v>428</v>
      </c>
      <c r="F170" s="185" t="s">
        <v>429</v>
      </c>
      <c r="G170" s="186" t="s">
        <v>197</v>
      </c>
      <c r="H170" s="187">
        <v>2</v>
      </c>
      <c r="I170" s="188"/>
      <c r="J170" s="189">
        <f>ROUND(I170*H170,2)</f>
        <v>0</v>
      </c>
      <c r="K170" s="185" t="s">
        <v>133</v>
      </c>
      <c r="L170" s="190"/>
      <c r="M170" s="191" t="s">
        <v>19</v>
      </c>
      <c r="N170" s="192" t="s">
        <v>44</v>
      </c>
      <c r="O170" s="62"/>
      <c r="P170" s="193">
        <f>O170*H170</f>
        <v>0</v>
      </c>
      <c r="Q170" s="193">
        <v>0</v>
      </c>
      <c r="R170" s="193">
        <f>Q170*H170</f>
        <v>0</v>
      </c>
      <c r="S170" s="193">
        <v>0</v>
      </c>
      <c r="T170" s="194">
        <f>S170*H170</f>
        <v>0</v>
      </c>
      <c r="U170" s="32"/>
      <c r="V170" s="32"/>
      <c r="W170" s="32"/>
      <c r="X170" s="32"/>
      <c r="Y170" s="32"/>
      <c r="Z170" s="32"/>
      <c r="AA170" s="32"/>
      <c r="AB170" s="32"/>
      <c r="AC170" s="32"/>
      <c r="AD170" s="32"/>
      <c r="AE170" s="32"/>
      <c r="AR170" s="195" t="s">
        <v>134</v>
      </c>
      <c r="AT170" s="195" t="s">
        <v>129</v>
      </c>
      <c r="AU170" s="195" t="s">
        <v>81</v>
      </c>
      <c r="AY170" s="15" t="s">
        <v>128</v>
      </c>
      <c r="BE170" s="196">
        <f>IF(N170="základní",J170,0)</f>
        <v>0</v>
      </c>
      <c r="BF170" s="196">
        <f>IF(N170="snížená",J170,0)</f>
        <v>0</v>
      </c>
      <c r="BG170" s="196">
        <f>IF(N170="zákl. přenesená",J170,0)</f>
        <v>0</v>
      </c>
      <c r="BH170" s="196">
        <f>IF(N170="sníž. přenesená",J170,0)</f>
        <v>0</v>
      </c>
      <c r="BI170" s="196">
        <f>IF(N170="nulová",J170,0)</f>
        <v>0</v>
      </c>
      <c r="BJ170" s="15" t="s">
        <v>81</v>
      </c>
      <c r="BK170" s="196">
        <f>ROUND(I170*H170,2)</f>
        <v>0</v>
      </c>
      <c r="BL170" s="15" t="s">
        <v>135</v>
      </c>
      <c r="BM170" s="195" t="s">
        <v>430</v>
      </c>
    </row>
    <row r="171" spans="1:65" s="12" customFormat="1" ht="25.9" customHeight="1">
      <c r="B171" s="169"/>
      <c r="C171" s="170"/>
      <c r="D171" s="171" t="s">
        <v>72</v>
      </c>
      <c r="E171" s="172" t="s">
        <v>431</v>
      </c>
      <c r="F171" s="172" t="s">
        <v>432</v>
      </c>
      <c r="G171" s="170"/>
      <c r="H171" s="170"/>
      <c r="I171" s="173"/>
      <c r="J171" s="174">
        <f>BK171</f>
        <v>0</v>
      </c>
      <c r="K171" s="170"/>
      <c r="L171" s="175"/>
      <c r="M171" s="176"/>
      <c r="N171" s="177"/>
      <c r="O171" s="177"/>
      <c r="P171" s="178">
        <f>SUM(P172:P197)</f>
        <v>0</v>
      </c>
      <c r="Q171" s="177"/>
      <c r="R171" s="178">
        <f>SUM(R172:R197)</f>
        <v>0</v>
      </c>
      <c r="S171" s="177"/>
      <c r="T171" s="179">
        <f>SUM(T172:T197)</f>
        <v>0</v>
      </c>
      <c r="AR171" s="180" t="s">
        <v>81</v>
      </c>
      <c r="AT171" s="181" t="s">
        <v>72</v>
      </c>
      <c r="AU171" s="181" t="s">
        <v>73</v>
      </c>
      <c r="AY171" s="180" t="s">
        <v>128</v>
      </c>
      <c r="BK171" s="182">
        <f>SUM(BK172:BK197)</f>
        <v>0</v>
      </c>
    </row>
    <row r="172" spans="1:65" s="2" customFormat="1" ht="21.75" customHeight="1">
      <c r="A172" s="32"/>
      <c r="B172" s="33"/>
      <c r="C172" s="197" t="s">
        <v>433</v>
      </c>
      <c r="D172" s="197" t="s">
        <v>200</v>
      </c>
      <c r="E172" s="198" t="s">
        <v>434</v>
      </c>
      <c r="F172" s="199" t="s">
        <v>435</v>
      </c>
      <c r="G172" s="200" t="s">
        <v>197</v>
      </c>
      <c r="H172" s="201">
        <v>3</v>
      </c>
      <c r="I172" s="202"/>
      <c r="J172" s="203">
        <f>ROUND(I172*H172,2)</f>
        <v>0</v>
      </c>
      <c r="K172" s="199" t="s">
        <v>133</v>
      </c>
      <c r="L172" s="37"/>
      <c r="M172" s="204" t="s">
        <v>19</v>
      </c>
      <c r="N172" s="205" t="s">
        <v>44</v>
      </c>
      <c r="O172" s="62"/>
      <c r="P172" s="193">
        <f>O172*H172</f>
        <v>0</v>
      </c>
      <c r="Q172" s="193">
        <v>0</v>
      </c>
      <c r="R172" s="193">
        <f>Q172*H172</f>
        <v>0</v>
      </c>
      <c r="S172" s="193">
        <v>0</v>
      </c>
      <c r="T172" s="194">
        <f>S172*H172</f>
        <v>0</v>
      </c>
      <c r="U172" s="32"/>
      <c r="V172" s="32"/>
      <c r="W172" s="32"/>
      <c r="X172" s="32"/>
      <c r="Y172" s="32"/>
      <c r="Z172" s="32"/>
      <c r="AA172" s="32"/>
      <c r="AB172" s="32"/>
      <c r="AC172" s="32"/>
      <c r="AD172" s="32"/>
      <c r="AE172" s="32"/>
      <c r="AR172" s="195" t="s">
        <v>135</v>
      </c>
      <c r="AT172" s="195" t="s">
        <v>200</v>
      </c>
      <c r="AU172" s="195" t="s">
        <v>81</v>
      </c>
      <c r="AY172" s="15" t="s">
        <v>128</v>
      </c>
      <c r="BE172" s="196">
        <f>IF(N172="základní",J172,0)</f>
        <v>0</v>
      </c>
      <c r="BF172" s="196">
        <f>IF(N172="snížená",J172,0)</f>
        <v>0</v>
      </c>
      <c r="BG172" s="196">
        <f>IF(N172="zákl. přenesená",J172,0)</f>
        <v>0</v>
      </c>
      <c r="BH172" s="196">
        <f>IF(N172="sníž. přenesená",J172,0)</f>
        <v>0</v>
      </c>
      <c r="BI172" s="196">
        <f>IF(N172="nulová",J172,0)</f>
        <v>0</v>
      </c>
      <c r="BJ172" s="15" t="s">
        <v>81</v>
      </c>
      <c r="BK172" s="196">
        <f>ROUND(I172*H172,2)</f>
        <v>0</v>
      </c>
      <c r="BL172" s="15" t="s">
        <v>135</v>
      </c>
      <c r="BM172" s="195" t="s">
        <v>436</v>
      </c>
    </row>
    <row r="173" spans="1:65" s="2" customFormat="1" ht="21.75" customHeight="1">
      <c r="A173" s="32"/>
      <c r="B173" s="33"/>
      <c r="C173" s="183" t="s">
        <v>437</v>
      </c>
      <c r="D173" s="183" t="s">
        <v>129</v>
      </c>
      <c r="E173" s="184" t="s">
        <v>438</v>
      </c>
      <c r="F173" s="185" t="s">
        <v>439</v>
      </c>
      <c r="G173" s="186" t="s">
        <v>197</v>
      </c>
      <c r="H173" s="187">
        <v>2</v>
      </c>
      <c r="I173" s="188"/>
      <c r="J173" s="189">
        <f>ROUND(I173*H173,2)</f>
        <v>0</v>
      </c>
      <c r="K173" s="185" t="s">
        <v>133</v>
      </c>
      <c r="L173" s="190"/>
      <c r="M173" s="191" t="s">
        <v>19</v>
      </c>
      <c r="N173" s="192" t="s">
        <v>44</v>
      </c>
      <c r="O173" s="62"/>
      <c r="P173" s="193">
        <f>O173*H173</f>
        <v>0</v>
      </c>
      <c r="Q173" s="193">
        <v>0</v>
      </c>
      <c r="R173" s="193">
        <f>Q173*H173</f>
        <v>0</v>
      </c>
      <c r="S173" s="193">
        <v>0</v>
      </c>
      <c r="T173" s="194">
        <f>S173*H173</f>
        <v>0</v>
      </c>
      <c r="U173" s="32"/>
      <c r="V173" s="32"/>
      <c r="W173" s="32"/>
      <c r="X173" s="32"/>
      <c r="Y173" s="32"/>
      <c r="Z173" s="32"/>
      <c r="AA173" s="32"/>
      <c r="AB173" s="32"/>
      <c r="AC173" s="32"/>
      <c r="AD173" s="32"/>
      <c r="AE173" s="32"/>
      <c r="AR173" s="195" t="s">
        <v>172</v>
      </c>
      <c r="AT173" s="195" t="s">
        <v>129</v>
      </c>
      <c r="AU173" s="195" t="s">
        <v>81</v>
      </c>
      <c r="AY173" s="15" t="s">
        <v>128</v>
      </c>
      <c r="BE173" s="196">
        <f>IF(N173="základní",J173,0)</f>
        <v>0</v>
      </c>
      <c r="BF173" s="196">
        <f>IF(N173="snížená",J173,0)</f>
        <v>0</v>
      </c>
      <c r="BG173" s="196">
        <f>IF(N173="zákl. přenesená",J173,0)</f>
        <v>0</v>
      </c>
      <c r="BH173" s="196">
        <f>IF(N173="sníž. přenesená",J173,0)</f>
        <v>0</v>
      </c>
      <c r="BI173" s="196">
        <f>IF(N173="nulová",J173,0)</f>
        <v>0</v>
      </c>
      <c r="BJ173" s="15" t="s">
        <v>81</v>
      </c>
      <c r="BK173" s="196">
        <f>ROUND(I173*H173,2)</f>
        <v>0</v>
      </c>
      <c r="BL173" s="15" t="s">
        <v>172</v>
      </c>
      <c r="BM173" s="195" t="s">
        <v>440</v>
      </c>
    </row>
    <row r="174" spans="1:65" s="2" customFormat="1" ht="21.75" customHeight="1">
      <c r="A174" s="32"/>
      <c r="B174" s="33"/>
      <c r="C174" s="183" t="s">
        <v>441</v>
      </c>
      <c r="D174" s="183" t="s">
        <v>129</v>
      </c>
      <c r="E174" s="184" t="s">
        <v>442</v>
      </c>
      <c r="F174" s="185" t="s">
        <v>443</v>
      </c>
      <c r="G174" s="186" t="s">
        <v>197</v>
      </c>
      <c r="H174" s="187">
        <v>2</v>
      </c>
      <c r="I174" s="188"/>
      <c r="J174" s="189">
        <f>ROUND(I174*H174,2)</f>
        <v>0</v>
      </c>
      <c r="K174" s="185" t="s">
        <v>133</v>
      </c>
      <c r="L174" s="190"/>
      <c r="M174" s="191" t="s">
        <v>19</v>
      </c>
      <c r="N174" s="192" t="s">
        <v>44</v>
      </c>
      <c r="O174" s="62"/>
      <c r="P174" s="193">
        <f>O174*H174</f>
        <v>0</v>
      </c>
      <c r="Q174" s="193">
        <v>0</v>
      </c>
      <c r="R174" s="193">
        <f>Q174*H174</f>
        <v>0</v>
      </c>
      <c r="S174" s="193">
        <v>0</v>
      </c>
      <c r="T174" s="194">
        <f>S174*H174</f>
        <v>0</v>
      </c>
      <c r="U174" s="32"/>
      <c r="V174" s="32"/>
      <c r="W174" s="32"/>
      <c r="X174" s="32"/>
      <c r="Y174" s="32"/>
      <c r="Z174" s="32"/>
      <c r="AA174" s="32"/>
      <c r="AB174" s="32"/>
      <c r="AC174" s="32"/>
      <c r="AD174" s="32"/>
      <c r="AE174" s="32"/>
      <c r="AR174" s="195" t="s">
        <v>172</v>
      </c>
      <c r="AT174" s="195" t="s">
        <v>129</v>
      </c>
      <c r="AU174" s="195" t="s">
        <v>81</v>
      </c>
      <c r="AY174" s="15" t="s">
        <v>128</v>
      </c>
      <c r="BE174" s="196">
        <f>IF(N174="základní",J174,0)</f>
        <v>0</v>
      </c>
      <c r="BF174" s="196">
        <f>IF(N174="snížená",J174,0)</f>
        <v>0</v>
      </c>
      <c r="BG174" s="196">
        <f>IF(N174="zákl. přenesená",J174,0)</f>
        <v>0</v>
      </c>
      <c r="BH174" s="196">
        <f>IF(N174="sníž. přenesená",J174,0)</f>
        <v>0</v>
      </c>
      <c r="BI174" s="196">
        <f>IF(N174="nulová",J174,0)</f>
        <v>0</v>
      </c>
      <c r="BJ174" s="15" t="s">
        <v>81</v>
      </c>
      <c r="BK174" s="196">
        <f>ROUND(I174*H174,2)</f>
        <v>0</v>
      </c>
      <c r="BL174" s="15" t="s">
        <v>172</v>
      </c>
      <c r="BM174" s="195" t="s">
        <v>444</v>
      </c>
    </row>
    <row r="175" spans="1:65" s="2" customFormat="1" ht="19.5">
      <c r="A175" s="32"/>
      <c r="B175" s="33"/>
      <c r="C175" s="34"/>
      <c r="D175" s="208" t="s">
        <v>324</v>
      </c>
      <c r="E175" s="34"/>
      <c r="F175" s="209" t="s">
        <v>445</v>
      </c>
      <c r="G175" s="34"/>
      <c r="H175" s="34"/>
      <c r="I175" s="106"/>
      <c r="J175" s="34"/>
      <c r="K175" s="34"/>
      <c r="L175" s="37"/>
      <c r="M175" s="210"/>
      <c r="N175" s="211"/>
      <c r="O175" s="62"/>
      <c r="P175" s="62"/>
      <c r="Q175" s="62"/>
      <c r="R175" s="62"/>
      <c r="S175" s="62"/>
      <c r="T175" s="63"/>
      <c r="U175" s="32"/>
      <c r="V175" s="32"/>
      <c r="W175" s="32"/>
      <c r="X175" s="32"/>
      <c r="Y175" s="32"/>
      <c r="Z175" s="32"/>
      <c r="AA175" s="32"/>
      <c r="AB175" s="32"/>
      <c r="AC175" s="32"/>
      <c r="AD175" s="32"/>
      <c r="AE175" s="32"/>
      <c r="AT175" s="15" t="s">
        <v>324</v>
      </c>
      <c r="AU175" s="15" t="s">
        <v>81</v>
      </c>
    </row>
    <row r="176" spans="1:65" s="2" customFormat="1" ht="21.75" customHeight="1">
      <c r="A176" s="32"/>
      <c r="B176" s="33"/>
      <c r="C176" s="183" t="s">
        <v>446</v>
      </c>
      <c r="D176" s="183" t="s">
        <v>129</v>
      </c>
      <c r="E176" s="184" t="s">
        <v>447</v>
      </c>
      <c r="F176" s="185" t="s">
        <v>448</v>
      </c>
      <c r="G176" s="186" t="s">
        <v>197</v>
      </c>
      <c r="H176" s="187">
        <v>2</v>
      </c>
      <c r="I176" s="188"/>
      <c r="J176" s="189">
        <f>ROUND(I176*H176,2)</f>
        <v>0</v>
      </c>
      <c r="K176" s="185" t="s">
        <v>133</v>
      </c>
      <c r="L176" s="190"/>
      <c r="M176" s="191" t="s">
        <v>19</v>
      </c>
      <c r="N176" s="192" t="s">
        <v>44</v>
      </c>
      <c r="O176" s="62"/>
      <c r="P176" s="193">
        <f>O176*H176</f>
        <v>0</v>
      </c>
      <c r="Q176" s="193">
        <v>0</v>
      </c>
      <c r="R176" s="193">
        <f>Q176*H176</f>
        <v>0</v>
      </c>
      <c r="S176" s="193">
        <v>0</v>
      </c>
      <c r="T176" s="194">
        <f>S176*H176</f>
        <v>0</v>
      </c>
      <c r="U176" s="32"/>
      <c r="V176" s="32"/>
      <c r="W176" s="32"/>
      <c r="X176" s="32"/>
      <c r="Y176" s="32"/>
      <c r="Z176" s="32"/>
      <c r="AA176" s="32"/>
      <c r="AB176" s="32"/>
      <c r="AC176" s="32"/>
      <c r="AD176" s="32"/>
      <c r="AE176" s="32"/>
      <c r="AR176" s="195" t="s">
        <v>83</v>
      </c>
      <c r="AT176" s="195" t="s">
        <v>129</v>
      </c>
      <c r="AU176" s="195" t="s">
        <v>81</v>
      </c>
      <c r="AY176" s="15" t="s">
        <v>128</v>
      </c>
      <c r="BE176" s="196">
        <f>IF(N176="základní",J176,0)</f>
        <v>0</v>
      </c>
      <c r="BF176" s="196">
        <f>IF(N176="snížená",J176,0)</f>
        <v>0</v>
      </c>
      <c r="BG176" s="196">
        <f>IF(N176="zákl. přenesená",J176,0)</f>
        <v>0</v>
      </c>
      <c r="BH176" s="196">
        <f>IF(N176="sníž. přenesená",J176,0)</f>
        <v>0</v>
      </c>
      <c r="BI176" s="196">
        <f>IF(N176="nulová",J176,0)</f>
        <v>0</v>
      </c>
      <c r="BJ176" s="15" t="s">
        <v>81</v>
      </c>
      <c r="BK176" s="196">
        <f>ROUND(I176*H176,2)</f>
        <v>0</v>
      </c>
      <c r="BL176" s="15" t="s">
        <v>81</v>
      </c>
      <c r="BM176" s="195" t="s">
        <v>449</v>
      </c>
    </row>
    <row r="177" spans="1:65" s="2" customFormat="1" ht="21.75" customHeight="1">
      <c r="A177" s="32"/>
      <c r="B177" s="33"/>
      <c r="C177" s="183" t="s">
        <v>450</v>
      </c>
      <c r="D177" s="183" t="s">
        <v>129</v>
      </c>
      <c r="E177" s="184" t="s">
        <v>451</v>
      </c>
      <c r="F177" s="185" t="s">
        <v>452</v>
      </c>
      <c r="G177" s="186" t="s">
        <v>197</v>
      </c>
      <c r="H177" s="187">
        <v>1</v>
      </c>
      <c r="I177" s="188"/>
      <c r="J177" s="189">
        <f>ROUND(I177*H177,2)</f>
        <v>0</v>
      </c>
      <c r="K177" s="185" t="s">
        <v>133</v>
      </c>
      <c r="L177" s="190"/>
      <c r="M177" s="191" t="s">
        <v>19</v>
      </c>
      <c r="N177" s="192" t="s">
        <v>44</v>
      </c>
      <c r="O177" s="62"/>
      <c r="P177" s="193">
        <f>O177*H177</f>
        <v>0</v>
      </c>
      <c r="Q177" s="193">
        <v>0</v>
      </c>
      <c r="R177" s="193">
        <f>Q177*H177</f>
        <v>0</v>
      </c>
      <c r="S177" s="193">
        <v>0</v>
      </c>
      <c r="T177" s="194">
        <f>S177*H177</f>
        <v>0</v>
      </c>
      <c r="U177" s="32"/>
      <c r="V177" s="32"/>
      <c r="W177" s="32"/>
      <c r="X177" s="32"/>
      <c r="Y177" s="32"/>
      <c r="Z177" s="32"/>
      <c r="AA177" s="32"/>
      <c r="AB177" s="32"/>
      <c r="AC177" s="32"/>
      <c r="AD177" s="32"/>
      <c r="AE177" s="32"/>
      <c r="AR177" s="195" t="s">
        <v>83</v>
      </c>
      <c r="AT177" s="195" t="s">
        <v>129</v>
      </c>
      <c r="AU177" s="195" t="s">
        <v>81</v>
      </c>
      <c r="AY177" s="15" t="s">
        <v>128</v>
      </c>
      <c r="BE177" s="196">
        <f>IF(N177="základní",J177,0)</f>
        <v>0</v>
      </c>
      <c r="BF177" s="196">
        <f>IF(N177="snížená",J177,0)</f>
        <v>0</v>
      </c>
      <c r="BG177" s="196">
        <f>IF(N177="zákl. přenesená",J177,0)</f>
        <v>0</v>
      </c>
      <c r="BH177" s="196">
        <f>IF(N177="sníž. přenesená",J177,0)</f>
        <v>0</v>
      </c>
      <c r="BI177" s="196">
        <f>IF(N177="nulová",J177,0)</f>
        <v>0</v>
      </c>
      <c r="BJ177" s="15" t="s">
        <v>81</v>
      </c>
      <c r="BK177" s="196">
        <f>ROUND(I177*H177,2)</f>
        <v>0</v>
      </c>
      <c r="BL177" s="15" t="s">
        <v>81</v>
      </c>
      <c r="BM177" s="195" t="s">
        <v>453</v>
      </c>
    </row>
    <row r="178" spans="1:65" s="2" customFormat="1" ht="21.75" customHeight="1">
      <c r="A178" s="32"/>
      <c r="B178" s="33"/>
      <c r="C178" s="183" t="s">
        <v>454</v>
      </c>
      <c r="D178" s="183" t="s">
        <v>129</v>
      </c>
      <c r="E178" s="184" t="s">
        <v>455</v>
      </c>
      <c r="F178" s="185" t="s">
        <v>456</v>
      </c>
      <c r="G178" s="186" t="s">
        <v>197</v>
      </c>
      <c r="H178" s="187">
        <v>3</v>
      </c>
      <c r="I178" s="188"/>
      <c r="J178" s="189">
        <f>ROUND(I178*H178,2)</f>
        <v>0</v>
      </c>
      <c r="K178" s="185" t="s">
        <v>133</v>
      </c>
      <c r="L178" s="190"/>
      <c r="M178" s="191" t="s">
        <v>19</v>
      </c>
      <c r="N178" s="192" t="s">
        <v>44</v>
      </c>
      <c r="O178" s="62"/>
      <c r="P178" s="193">
        <f>O178*H178</f>
        <v>0</v>
      </c>
      <c r="Q178" s="193">
        <v>0</v>
      </c>
      <c r="R178" s="193">
        <f>Q178*H178</f>
        <v>0</v>
      </c>
      <c r="S178" s="193">
        <v>0</v>
      </c>
      <c r="T178" s="194">
        <f>S178*H178</f>
        <v>0</v>
      </c>
      <c r="U178" s="32"/>
      <c r="V178" s="32"/>
      <c r="W178" s="32"/>
      <c r="X178" s="32"/>
      <c r="Y178" s="32"/>
      <c r="Z178" s="32"/>
      <c r="AA178" s="32"/>
      <c r="AB178" s="32"/>
      <c r="AC178" s="32"/>
      <c r="AD178" s="32"/>
      <c r="AE178" s="32"/>
      <c r="AR178" s="195" t="s">
        <v>83</v>
      </c>
      <c r="AT178" s="195" t="s">
        <v>129</v>
      </c>
      <c r="AU178" s="195" t="s">
        <v>81</v>
      </c>
      <c r="AY178" s="15" t="s">
        <v>128</v>
      </c>
      <c r="BE178" s="196">
        <f>IF(N178="základní",J178,0)</f>
        <v>0</v>
      </c>
      <c r="BF178" s="196">
        <f>IF(N178="snížená",J178,0)</f>
        <v>0</v>
      </c>
      <c r="BG178" s="196">
        <f>IF(N178="zákl. přenesená",J178,0)</f>
        <v>0</v>
      </c>
      <c r="BH178" s="196">
        <f>IF(N178="sníž. přenesená",J178,0)</f>
        <v>0</v>
      </c>
      <c r="BI178" s="196">
        <f>IF(N178="nulová",J178,0)</f>
        <v>0</v>
      </c>
      <c r="BJ178" s="15" t="s">
        <v>81</v>
      </c>
      <c r="BK178" s="196">
        <f>ROUND(I178*H178,2)</f>
        <v>0</v>
      </c>
      <c r="BL178" s="15" t="s">
        <v>81</v>
      </c>
      <c r="BM178" s="195" t="s">
        <v>457</v>
      </c>
    </row>
    <row r="179" spans="1:65" s="2" customFormat="1" ht="19.5">
      <c r="A179" s="32"/>
      <c r="B179" s="33"/>
      <c r="C179" s="34"/>
      <c r="D179" s="208" t="s">
        <v>324</v>
      </c>
      <c r="E179" s="34"/>
      <c r="F179" s="209" t="s">
        <v>458</v>
      </c>
      <c r="G179" s="34"/>
      <c r="H179" s="34"/>
      <c r="I179" s="106"/>
      <c r="J179" s="34"/>
      <c r="K179" s="34"/>
      <c r="L179" s="37"/>
      <c r="M179" s="210"/>
      <c r="N179" s="211"/>
      <c r="O179" s="62"/>
      <c r="P179" s="62"/>
      <c r="Q179" s="62"/>
      <c r="R179" s="62"/>
      <c r="S179" s="62"/>
      <c r="T179" s="63"/>
      <c r="U179" s="32"/>
      <c r="V179" s="32"/>
      <c r="W179" s="32"/>
      <c r="X179" s="32"/>
      <c r="Y179" s="32"/>
      <c r="Z179" s="32"/>
      <c r="AA179" s="32"/>
      <c r="AB179" s="32"/>
      <c r="AC179" s="32"/>
      <c r="AD179" s="32"/>
      <c r="AE179" s="32"/>
      <c r="AT179" s="15" t="s">
        <v>324</v>
      </c>
      <c r="AU179" s="15" t="s">
        <v>81</v>
      </c>
    </row>
    <row r="180" spans="1:65" s="2" customFormat="1" ht="21.75" customHeight="1">
      <c r="A180" s="32"/>
      <c r="B180" s="33"/>
      <c r="C180" s="183" t="s">
        <v>459</v>
      </c>
      <c r="D180" s="183" t="s">
        <v>129</v>
      </c>
      <c r="E180" s="184" t="s">
        <v>460</v>
      </c>
      <c r="F180" s="185" t="s">
        <v>461</v>
      </c>
      <c r="G180" s="186" t="s">
        <v>197</v>
      </c>
      <c r="H180" s="187">
        <v>48</v>
      </c>
      <c r="I180" s="188"/>
      <c r="J180" s="189">
        <f t="shared" ref="J180:J187" si="40">ROUND(I180*H180,2)</f>
        <v>0</v>
      </c>
      <c r="K180" s="185" t="s">
        <v>133</v>
      </c>
      <c r="L180" s="190"/>
      <c r="M180" s="191" t="s">
        <v>19</v>
      </c>
      <c r="N180" s="192" t="s">
        <v>44</v>
      </c>
      <c r="O180" s="62"/>
      <c r="P180" s="193">
        <f t="shared" ref="P180:P187" si="41">O180*H180</f>
        <v>0</v>
      </c>
      <c r="Q180" s="193">
        <v>0</v>
      </c>
      <c r="R180" s="193">
        <f t="shared" ref="R180:R187" si="42">Q180*H180</f>
        <v>0</v>
      </c>
      <c r="S180" s="193">
        <v>0</v>
      </c>
      <c r="T180" s="194">
        <f t="shared" ref="T180:T187" si="43">S180*H180</f>
        <v>0</v>
      </c>
      <c r="U180" s="32"/>
      <c r="V180" s="32"/>
      <c r="W180" s="32"/>
      <c r="X180" s="32"/>
      <c r="Y180" s="32"/>
      <c r="Z180" s="32"/>
      <c r="AA180" s="32"/>
      <c r="AB180" s="32"/>
      <c r="AC180" s="32"/>
      <c r="AD180" s="32"/>
      <c r="AE180" s="32"/>
      <c r="AR180" s="195" t="s">
        <v>83</v>
      </c>
      <c r="AT180" s="195" t="s">
        <v>129</v>
      </c>
      <c r="AU180" s="195" t="s">
        <v>81</v>
      </c>
      <c r="AY180" s="15" t="s">
        <v>128</v>
      </c>
      <c r="BE180" s="196">
        <f t="shared" ref="BE180:BE187" si="44">IF(N180="základní",J180,0)</f>
        <v>0</v>
      </c>
      <c r="BF180" s="196">
        <f t="shared" ref="BF180:BF187" si="45">IF(N180="snížená",J180,0)</f>
        <v>0</v>
      </c>
      <c r="BG180" s="196">
        <f t="shared" ref="BG180:BG187" si="46">IF(N180="zákl. přenesená",J180,0)</f>
        <v>0</v>
      </c>
      <c r="BH180" s="196">
        <f t="shared" ref="BH180:BH187" si="47">IF(N180="sníž. přenesená",J180,0)</f>
        <v>0</v>
      </c>
      <c r="BI180" s="196">
        <f t="shared" ref="BI180:BI187" si="48">IF(N180="nulová",J180,0)</f>
        <v>0</v>
      </c>
      <c r="BJ180" s="15" t="s">
        <v>81</v>
      </c>
      <c r="BK180" s="196">
        <f t="shared" ref="BK180:BK187" si="49">ROUND(I180*H180,2)</f>
        <v>0</v>
      </c>
      <c r="BL180" s="15" t="s">
        <v>81</v>
      </c>
      <c r="BM180" s="195" t="s">
        <v>462</v>
      </c>
    </row>
    <row r="181" spans="1:65" s="2" customFormat="1" ht="21.75" customHeight="1">
      <c r="A181" s="32"/>
      <c r="B181" s="33"/>
      <c r="C181" s="183" t="s">
        <v>463</v>
      </c>
      <c r="D181" s="183" t="s">
        <v>129</v>
      </c>
      <c r="E181" s="184" t="s">
        <v>464</v>
      </c>
      <c r="F181" s="185" t="s">
        <v>465</v>
      </c>
      <c r="G181" s="186" t="s">
        <v>197</v>
      </c>
      <c r="H181" s="187">
        <v>1</v>
      </c>
      <c r="I181" s="188"/>
      <c r="J181" s="189">
        <f t="shared" si="40"/>
        <v>0</v>
      </c>
      <c r="K181" s="185" t="s">
        <v>133</v>
      </c>
      <c r="L181" s="190"/>
      <c r="M181" s="191" t="s">
        <v>19</v>
      </c>
      <c r="N181" s="192" t="s">
        <v>44</v>
      </c>
      <c r="O181" s="62"/>
      <c r="P181" s="193">
        <f t="shared" si="41"/>
        <v>0</v>
      </c>
      <c r="Q181" s="193">
        <v>0</v>
      </c>
      <c r="R181" s="193">
        <f t="shared" si="42"/>
        <v>0</v>
      </c>
      <c r="S181" s="193">
        <v>0</v>
      </c>
      <c r="T181" s="194">
        <f t="shared" si="43"/>
        <v>0</v>
      </c>
      <c r="U181" s="32"/>
      <c r="V181" s="32"/>
      <c r="W181" s="32"/>
      <c r="X181" s="32"/>
      <c r="Y181" s="32"/>
      <c r="Z181" s="32"/>
      <c r="AA181" s="32"/>
      <c r="AB181" s="32"/>
      <c r="AC181" s="32"/>
      <c r="AD181" s="32"/>
      <c r="AE181" s="32"/>
      <c r="AR181" s="195" t="s">
        <v>134</v>
      </c>
      <c r="AT181" s="195" t="s">
        <v>129</v>
      </c>
      <c r="AU181" s="195" t="s">
        <v>81</v>
      </c>
      <c r="AY181" s="15" t="s">
        <v>128</v>
      </c>
      <c r="BE181" s="196">
        <f t="shared" si="44"/>
        <v>0</v>
      </c>
      <c r="BF181" s="196">
        <f t="shared" si="45"/>
        <v>0</v>
      </c>
      <c r="BG181" s="196">
        <f t="shared" si="46"/>
        <v>0</v>
      </c>
      <c r="BH181" s="196">
        <f t="shared" si="47"/>
        <v>0</v>
      </c>
      <c r="BI181" s="196">
        <f t="shared" si="48"/>
        <v>0</v>
      </c>
      <c r="BJ181" s="15" t="s">
        <v>81</v>
      </c>
      <c r="BK181" s="196">
        <f t="shared" si="49"/>
        <v>0</v>
      </c>
      <c r="BL181" s="15" t="s">
        <v>135</v>
      </c>
      <c r="BM181" s="195" t="s">
        <v>466</v>
      </c>
    </row>
    <row r="182" spans="1:65" s="2" customFormat="1" ht="21.75" customHeight="1">
      <c r="A182" s="32"/>
      <c r="B182" s="33"/>
      <c r="C182" s="183" t="s">
        <v>467</v>
      </c>
      <c r="D182" s="183" t="s">
        <v>129</v>
      </c>
      <c r="E182" s="184" t="s">
        <v>468</v>
      </c>
      <c r="F182" s="185" t="s">
        <v>469</v>
      </c>
      <c r="G182" s="186" t="s">
        <v>197</v>
      </c>
      <c r="H182" s="187">
        <v>2</v>
      </c>
      <c r="I182" s="188"/>
      <c r="J182" s="189">
        <f t="shared" si="40"/>
        <v>0</v>
      </c>
      <c r="K182" s="185" t="s">
        <v>133</v>
      </c>
      <c r="L182" s="190"/>
      <c r="M182" s="191" t="s">
        <v>19</v>
      </c>
      <c r="N182" s="192" t="s">
        <v>44</v>
      </c>
      <c r="O182" s="62"/>
      <c r="P182" s="193">
        <f t="shared" si="41"/>
        <v>0</v>
      </c>
      <c r="Q182" s="193">
        <v>0</v>
      </c>
      <c r="R182" s="193">
        <f t="shared" si="42"/>
        <v>0</v>
      </c>
      <c r="S182" s="193">
        <v>0</v>
      </c>
      <c r="T182" s="194">
        <f t="shared" si="43"/>
        <v>0</v>
      </c>
      <c r="U182" s="32"/>
      <c r="V182" s="32"/>
      <c r="W182" s="32"/>
      <c r="X182" s="32"/>
      <c r="Y182" s="32"/>
      <c r="Z182" s="32"/>
      <c r="AA182" s="32"/>
      <c r="AB182" s="32"/>
      <c r="AC182" s="32"/>
      <c r="AD182" s="32"/>
      <c r="AE182" s="32"/>
      <c r="AR182" s="195" t="s">
        <v>134</v>
      </c>
      <c r="AT182" s="195" t="s">
        <v>129</v>
      </c>
      <c r="AU182" s="195" t="s">
        <v>81</v>
      </c>
      <c r="AY182" s="15" t="s">
        <v>128</v>
      </c>
      <c r="BE182" s="196">
        <f t="shared" si="44"/>
        <v>0</v>
      </c>
      <c r="BF182" s="196">
        <f t="shared" si="45"/>
        <v>0</v>
      </c>
      <c r="BG182" s="196">
        <f t="shared" si="46"/>
        <v>0</v>
      </c>
      <c r="BH182" s="196">
        <f t="shared" si="47"/>
        <v>0</v>
      </c>
      <c r="BI182" s="196">
        <f t="shared" si="48"/>
        <v>0</v>
      </c>
      <c r="BJ182" s="15" t="s">
        <v>81</v>
      </c>
      <c r="BK182" s="196">
        <f t="shared" si="49"/>
        <v>0</v>
      </c>
      <c r="BL182" s="15" t="s">
        <v>135</v>
      </c>
      <c r="BM182" s="195" t="s">
        <v>470</v>
      </c>
    </row>
    <row r="183" spans="1:65" s="2" customFormat="1" ht="21.75" customHeight="1">
      <c r="A183" s="32"/>
      <c r="B183" s="33"/>
      <c r="C183" s="183" t="s">
        <v>471</v>
      </c>
      <c r="D183" s="183" t="s">
        <v>129</v>
      </c>
      <c r="E183" s="184" t="s">
        <v>472</v>
      </c>
      <c r="F183" s="185" t="s">
        <v>473</v>
      </c>
      <c r="G183" s="186" t="s">
        <v>197</v>
      </c>
      <c r="H183" s="187">
        <v>2</v>
      </c>
      <c r="I183" s="188"/>
      <c r="J183" s="189">
        <f t="shared" si="40"/>
        <v>0</v>
      </c>
      <c r="K183" s="185" t="s">
        <v>133</v>
      </c>
      <c r="L183" s="190"/>
      <c r="M183" s="191" t="s">
        <v>19</v>
      </c>
      <c r="N183" s="192" t="s">
        <v>44</v>
      </c>
      <c r="O183" s="62"/>
      <c r="P183" s="193">
        <f t="shared" si="41"/>
        <v>0</v>
      </c>
      <c r="Q183" s="193">
        <v>0</v>
      </c>
      <c r="R183" s="193">
        <f t="shared" si="42"/>
        <v>0</v>
      </c>
      <c r="S183" s="193">
        <v>0</v>
      </c>
      <c r="T183" s="194">
        <f t="shared" si="43"/>
        <v>0</v>
      </c>
      <c r="U183" s="32"/>
      <c r="V183" s="32"/>
      <c r="W183" s="32"/>
      <c r="X183" s="32"/>
      <c r="Y183" s="32"/>
      <c r="Z183" s="32"/>
      <c r="AA183" s="32"/>
      <c r="AB183" s="32"/>
      <c r="AC183" s="32"/>
      <c r="AD183" s="32"/>
      <c r="AE183" s="32"/>
      <c r="AR183" s="195" t="s">
        <v>134</v>
      </c>
      <c r="AT183" s="195" t="s">
        <v>129</v>
      </c>
      <c r="AU183" s="195" t="s">
        <v>81</v>
      </c>
      <c r="AY183" s="15" t="s">
        <v>128</v>
      </c>
      <c r="BE183" s="196">
        <f t="shared" si="44"/>
        <v>0</v>
      </c>
      <c r="BF183" s="196">
        <f t="shared" si="45"/>
        <v>0</v>
      </c>
      <c r="BG183" s="196">
        <f t="shared" si="46"/>
        <v>0</v>
      </c>
      <c r="BH183" s="196">
        <f t="shared" si="47"/>
        <v>0</v>
      </c>
      <c r="BI183" s="196">
        <f t="shared" si="48"/>
        <v>0</v>
      </c>
      <c r="BJ183" s="15" t="s">
        <v>81</v>
      </c>
      <c r="BK183" s="196">
        <f t="shared" si="49"/>
        <v>0</v>
      </c>
      <c r="BL183" s="15" t="s">
        <v>135</v>
      </c>
      <c r="BM183" s="195" t="s">
        <v>474</v>
      </c>
    </row>
    <row r="184" spans="1:65" s="2" customFormat="1" ht="21.75" customHeight="1">
      <c r="A184" s="32"/>
      <c r="B184" s="33"/>
      <c r="C184" s="183" t="s">
        <v>475</v>
      </c>
      <c r="D184" s="183" t="s">
        <v>129</v>
      </c>
      <c r="E184" s="184" t="s">
        <v>476</v>
      </c>
      <c r="F184" s="185" t="s">
        <v>477</v>
      </c>
      <c r="G184" s="186" t="s">
        <v>197</v>
      </c>
      <c r="H184" s="187">
        <v>4</v>
      </c>
      <c r="I184" s="188"/>
      <c r="J184" s="189">
        <f t="shared" si="40"/>
        <v>0</v>
      </c>
      <c r="K184" s="185" t="s">
        <v>133</v>
      </c>
      <c r="L184" s="190"/>
      <c r="M184" s="191" t="s">
        <v>19</v>
      </c>
      <c r="N184" s="192" t="s">
        <v>44</v>
      </c>
      <c r="O184" s="62"/>
      <c r="P184" s="193">
        <f t="shared" si="41"/>
        <v>0</v>
      </c>
      <c r="Q184" s="193">
        <v>0</v>
      </c>
      <c r="R184" s="193">
        <f t="shared" si="42"/>
        <v>0</v>
      </c>
      <c r="S184" s="193">
        <v>0</v>
      </c>
      <c r="T184" s="194">
        <f t="shared" si="43"/>
        <v>0</v>
      </c>
      <c r="U184" s="32"/>
      <c r="V184" s="32"/>
      <c r="W184" s="32"/>
      <c r="X184" s="32"/>
      <c r="Y184" s="32"/>
      <c r="Z184" s="32"/>
      <c r="AA184" s="32"/>
      <c r="AB184" s="32"/>
      <c r="AC184" s="32"/>
      <c r="AD184" s="32"/>
      <c r="AE184" s="32"/>
      <c r="AR184" s="195" t="s">
        <v>134</v>
      </c>
      <c r="AT184" s="195" t="s">
        <v>129</v>
      </c>
      <c r="AU184" s="195" t="s">
        <v>81</v>
      </c>
      <c r="AY184" s="15" t="s">
        <v>128</v>
      </c>
      <c r="BE184" s="196">
        <f t="shared" si="44"/>
        <v>0</v>
      </c>
      <c r="BF184" s="196">
        <f t="shared" si="45"/>
        <v>0</v>
      </c>
      <c r="BG184" s="196">
        <f t="shared" si="46"/>
        <v>0</v>
      </c>
      <c r="BH184" s="196">
        <f t="shared" si="47"/>
        <v>0</v>
      </c>
      <c r="BI184" s="196">
        <f t="shared" si="48"/>
        <v>0</v>
      </c>
      <c r="BJ184" s="15" t="s">
        <v>81</v>
      </c>
      <c r="BK184" s="196">
        <f t="shared" si="49"/>
        <v>0</v>
      </c>
      <c r="BL184" s="15" t="s">
        <v>135</v>
      </c>
      <c r="BM184" s="195" t="s">
        <v>478</v>
      </c>
    </row>
    <row r="185" spans="1:65" s="2" customFormat="1" ht="21.75" customHeight="1">
      <c r="A185" s="32"/>
      <c r="B185" s="33"/>
      <c r="C185" s="183" t="s">
        <v>479</v>
      </c>
      <c r="D185" s="183" t="s">
        <v>129</v>
      </c>
      <c r="E185" s="184" t="s">
        <v>480</v>
      </c>
      <c r="F185" s="185" t="s">
        <v>481</v>
      </c>
      <c r="G185" s="186" t="s">
        <v>197</v>
      </c>
      <c r="H185" s="187">
        <v>6</v>
      </c>
      <c r="I185" s="188"/>
      <c r="J185" s="189">
        <f t="shared" si="40"/>
        <v>0</v>
      </c>
      <c r="K185" s="185" t="s">
        <v>133</v>
      </c>
      <c r="L185" s="190"/>
      <c r="M185" s="191" t="s">
        <v>19</v>
      </c>
      <c r="N185" s="192" t="s">
        <v>44</v>
      </c>
      <c r="O185" s="62"/>
      <c r="P185" s="193">
        <f t="shared" si="41"/>
        <v>0</v>
      </c>
      <c r="Q185" s="193">
        <v>0</v>
      </c>
      <c r="R185" s="193">
        <f t="shared" si="42"/>
        <v>0</v>
      </c>
      <c r="S185" s="193">
        <v>0</v>
      </c>
      <c r="T185" s="194">
        <f t="shared" si="43"/>
        <v>0</v>
      </c>
      <c r="U185" s="32"/>
      <c r="V185" s="32"/>
      <c r="W185" s="32"/>
      <c r="X185" s="32"/>
      <c r="Y185" s="32"/>
      <c r="Z185" s="32"/>
      <c r="AA185" s="32"/>
      <c r="AB185" s="32"/>
      <c r="AC185" s="32"/>
      <c r="AD185" s="32"/>
      <c r="AE185" s="32"/>
      <c r="AR185" s="195" t="s">
        <v>134</v>
      </c>
      <c r="AT185" s="195" t="s">
        <v>129</v>
      </c>
      <c r="AU185" s="195" t="s">
        <v>81</v>
      </c>
      <c r="AY185" s="15" t="s">
        <v>128</v>
      </c>
      <c r="BE185" s="196">
        <f t="shared" si="44"/>
        <v>0</v>
      </c>
      <c r="BF185" s="196">
        <f t="shared" si="45"/>
        <v>0</v>
      </c>
      <c r="BG185" s="196">
        <f t="shared" si="46"/>
        <v>0</v>
      </c>
      <c r="BH185" s="196">
        <f t="shared" si="47"/>
        <v>0</v>
      </c>
      <c r="BI185" s="196">
        <f t="shared" si="48"/>
        <v>0</v>
      </c>
      <c r="BJ185" s="15" t="s">
        <v>81</v>
      </c>
      <c r="BK185" s="196">
        <f t="shared" si="49"/>
        <v>0</v>
      </c>
      <c r="BL185" s="15" t="s">
        <v>135</v>
      </c>
      <c r="BM185" s="195" t="s">
        <v>482</v>
      </c>
    </row>
    <row r="186" spans="1:65" s="2" customFormat="1" ht="21.75" customHeight="1">
      <c r="A186" s="32"/>
      <c r="B186" s="33"/>
      <c r="C186" s="183" t="s">
        <v>483</v>
      </c>
      <c r="D186" s="183" t="s">
        <v>129</v>
      </c>
      <c r="E186" s="184" t="s">
        <v>484</v>
      </c>
      <c r="F186" s="185" t="s">
        <v>485</v>
      </c>
      <c r="G186" s="186" t="s">
        <v>197</v>
      </c>
      <c r="H186" s="187">
        <v>3</v>
      </c>
      <c r="I186" s="188"/>
      <c r="J186" s="189">
        <f t="shared" si="40"/>
        <v>0</v>
      </c>
      <c r="K186" s="185" t="s">
        <v>133</v>
      </c>
      <c r="L186" s="190"/>
      <c r="M186" s="191" t="s">
        <v>19</v>
      </c>
      <c r="N186" s="192" t="s">
        <v>44</v>
      </c>
      <c r="O186" s="62"/>
      <c r="P186" s="193">
        <f t="shared" si="41"/>
        <v>0</v>
      </c>
      <c r="Q186" s="193">
        <v>0</v>
      </c>
      <c r="R186" s="193">
        <f t="shared" si="42"/>
        <v>0</v>
      </c>
      <c r="S186" s="193">
        <v>0</v>
      </c>
      <c r="T186" s="194">
        <f t="shared" si="43"/>
        <v>0</v>
      </c>
      <c r="U186" s="32"/>
      <c r="V186" s="32"/>
      <c r="W186" s="32"/>
      <c r="X186" s="32"/>
      <c r="Y186" s="32"/>
      <c r="Z186" s="32"/>
      <c r="AA186" s="32"/>
      <c r="AB186" s="32"/>
      <c r="AC186" s="32"/>
      <c r="AD186" s="32"/>
      <c r="AE186" s="32"/>
      <c r="AR186" s="195" t="s">
        <v>172</v>
      </c>
      <c r="AT186" s="195" t="s">
        <v>129</v>
      </c>
      <c r="AU186" s="195" t="s">
        <v>81</v>
      </c>
      <c r="AY186" s="15" t="s">
        <v>128</v>
      </c>
      <c r="BE186" s="196">
        <f t="shared" si="44"/>
        <v>0</v>
      </c>
      <c r="BF186" s="196">
        <f t="shared" si="45"/>
        <v>0</v>
      </c>
      <c r="BG186" s="196">
        <f t="shared" si="46"/>
        <v>0</v>
      </c>
      <c r="BH186" s="196">
        <f t="shared" si="47"/>
        <v>0</v>
      </c>
      <c r="BI186" s="196">
        <f t="shared" si="48"/>
        <v>0</v>
      </c>
      <c r="BJ186" s="15" t="s">
        <v>81</v>
      </c>
      <c r="BK186" s="196">
        <f t="shared" si="49"/>
        <v>0</v>
      </c>
      <c r="BL186" s="15" t="s">
        <v>172</v>
      </c>
      <c r="BM186" s="195" t="s">
        <v>486</v>
      </c>
    </row>
    <row r="187" spans="1:65" s="2" customFormat="1" ht="21.75" customHeight="1">
      <c r="A187" s="32"/>
      <c r="B187" s="33"/>
      <c r="C187" s="183" t="s">
        <v>487</v>
      </c>
      <c r="D187" s="183" t="s">
        <v>129</v>
      </c>
      <c r="E187" s="184" t="s">
        <v>488</v>
      </c>
      <c r="F187" s="185" t="s">
        <v>489</v>
      </c>
      <c r="G187" s="186" t="s">
        <v>197</v>
      </c>
      <c r="H187" s="187">
        <v>1</v>
      </c>
      <c r="I187" s="188"/>
      <c r="J187" s="189">
        <f t="shared" si="40"/>
        <v>0</v>
      </c>
      <c r="K187" s="185" t="s">
        <v>133</v>
      </c>
      <c r="L187" s="190"/>
      <c r="M187" s="191" t="s">
        <v>19</v>
      </c>
      <c r="N187" s="192" t="s">
        <v>44</v>
      </c>
      <c r="O187" s="62"/>
      <c r="P187" s="193">
        <f t="shared" si="41"/>
        <v>0</v>
      </c>
      <c r="Q187" s="193">
        <v>0</v>
      </c>
      <c r="R187" s="193">
        <f t="shared" si="42"/>
        <v>0</v>
      </c>
      <c r="S187" s="193">
        <v>0</v>
      </c>
      <c r="T187" s="194">
        <f t="shared" si="43"/>
        <v>0</v>
      </c>
      <c r="U187" s="32"/>
      <c r="V187" s="32"/>
      <c r="W187" s="32"/>
      <c r="X187" s="32"/>
      <c r="Y187" s="32"/>
      <c r="Z187" s="32"/>
      <c r="AA187" s="32"/>
      <c r="AB187" s="32"/>
      <c r="AC187" s="32"/>
      <c r="AD187" s="32"/>
      <c r="AE187" s="32"/>
      <c r="AR187" s="195" t="s">
        <v>172</v>
      </c>
      <c r="AT187" s="195" t="s">
        <v>129</v>
      </c>
      <c r="AU187" s="195" t="s">
        <v>81</v>
      </c>
      <c r="AY187" s="15" t="s">
        <v>128</v>
      </c>
      <c r="BE187" s="196">
        <f t="shared" si="44"/>
        <v>0</v>
      </c>
      <c r="BF187" s="196">
        <f t="shared" si="45"/>
        <v>0</v>
      </c>
      <c r="BG187" s="196">
        <f t="shared" si="46"/>
        <v>0</v>
      </c>
      <c r="BH187" s="196">
        <f t="shared" si="47"/>
        <v>0</v>
      </c>
      <c r="BI187" s="196">
        <f t="shared" si="48"/>
        <v>0</v>
      </c>
      <c r="BJ187" s="15" t="s">
        <v>81</v>
      </c>
      <c r="BK187" s="196">
        <f t="shared" si="49"/>
        <v>0</v>
      </c>
      <c r="BL187" s="15" t="s">
        <v>172</v>
      </c>
      <c r="BM187" s="195" t="s">
        <v>490</v>
      </c>
    </row>
    <row r="188" spans="1:65" s="2" customFormat="1" ht="19.5">
      <c r="A188" s="32"/>
      <c r="B188" s="33"/>
      <c r="C188" s="34"/>
      <c r="D188" s="208" t="s">
        <v>324</v>
      </c>
      <c r="E188" s="34"/>
      <c r="F188" s="209" t="s">
        <v>491</v>
      </c>
      <c r="G188" s="34"/>
      <c r="H188" s="34"/>
      <c r="I188" s="106"/>
      <c r="J188" s="34"/>
      <c r="K188" s="34"/>
      <c r="L188" s="37"/>
      <c r="M188" s="210"/>
      <c r="N188" s="211"/>
      <c r="O188" s="62"/>
      <c r="P188" s="62"/>
      <c r="Q188" s="62"/>
      <c r="R188" s="62"/>
      <c r="S188" s="62"/>
      <c r="T188" s="63"/>
      <c r="U188" s="32"/>
      <c r="V188" s="32"/>
      <c r="W188" s="32"/>
      <c r="X188" s="32"/>
      <c r="Y188" s="32"/>
      <c r="Z188" s="32"/>
      <c r="AA188" s="32"/>
      <c r="AB188" s="32"/>
      <c r="AC188" s="32"/>
      <c r="AD188" s="32"/>
      <c r="AE188" s="32"/>
      <c r="AT188" s="15" t="s">
        <v>324</v>
      </c>
      <c r="AU188" s="15" t="s">
        <v>81</v>
      </c>
    </row>
    <row r="189" spans="1:65" s="2" customFormat="1" ht="21.75" customHeight="1">
      <c r="A189" s="32"/>
      <c r="B189" s="33"/>
      <c r="C189" s="183" t="s">
        <v>492</v>
      </c>
      <c r="D189" s="183" t="s">
        <v>129</v>
      </c>
      <c r="E189" s="184" t="s">
        <v>493</v>
      </c>
      <c r="F189" s="185" t="s">
        <v>494</v>
      </c>
      <c r="G189" s="186" t="s">
        <v>495</v>
      </c>
      <c r="H189" s="187">
        <v>1</v>
      </c>
      <c r="I189" s="188"/>
      <c r="J189" s="189">
        <f t="shared" ref="J189:J197" si="50">ROUND(I189*H189,2)</f>
        <v>0</v>
      </c>
      <c r="K189" s="185" t="s">
        <v>133</v>
      </c>
      <c r="L189" s="190"/>
      <c r="M189" s="191" t="s">
        <v>19</v>
      </c>
      <c r="N189" s="192" t="s">
        <v>44</v>
      </c>
      <c r="O189" s="62"/>
      <c r="P189" s="193">
        <f t="shared" ref="P189:P197" si="51">O189*H189</f>
        <v>0</v>
      </c>
      <c r="Q189" s="193">
        <v>0</v>
      </c>
      <c r="R189" s="193">
        <f t="shared" ref="R189:R197" si="52">Q189*H189</f>
        <v>0</v>
      </c>
      <c r="S189" s="193">
        <v>0</v>
      </c>
      <c r="T189" s="194">
        <f t="shared" ref="T189:T197" si="53">S189*H189</f>
        <v>0</v>
      </c>
      <c r="U189" s="32"/>
      <c r="V189" s="32"/>
      <c r="W189" s="32"/>
      <c r="X189" s="32"/>
      <c r="Y189" s="32"/>
      <c r="Z189" s="32"/>
      <c r="AA189" s="32"/>
      <c r="AB189" s="32"/>
      <c r="AC189" s="32"/>
      <c r="AD189" s="32"/>
      <c r="AE189" s="32"/>
      <c r="AR189" s="195" t="s">
        <v>83</v>
      </c>
      <c r="AT189" s="195" t="s">
        <v>129</v>
      </c>
      <c r="AU189" s="195" t="s">
        <v>81</v>
      </c>
      <c r="AY189" s="15" t="s">
        <v>128</v>
      </c>
      <c r="BE189" s="196">
        <f t="shared" ref="BE189:BE197" si="54">IF(N189="základní",J189,0)</f>
        <v>0</v>
      </c>
      <c r="BF189" s="196">
        <f t="shared" ref="BF189:BF197" si="55">IF(N189="snížená",J189,0)</f>
        <v>0</v>
      </c>
      <c r="BG189" s="196">
        <f t="shared" ref="BG189:BG197" si="56">IF(N189="zákl. přenesená",J189,0)</f>
        <v>0</v>
      </c>
      <c r="BH189" s="196">
        <f t="shared" ref="BH189:BH197" si="57">IF(N189="sníž. přenesená",J189,0)</f>
        <v>0</v>
      </c>
      <c r="BI189" s="196">
        <f t="shared" ref="BI189:BI197" si="58">IF(N189="nulová",J189,0)</f>
        <v>0</v>
      </c>
      <c r="BJ189" s="15" t="s">
        <v>81</v>
      </c>
      <c r="BK189" s="196">
        <f t="shared" ref="BK189:BK197" si="59">ROUND(I189*H189,2)</f>
        <v>0</v>
      </c>
      <c r="BL189" s="15" t="s">
        <v>81</v>
      </c>
      <c r="BM189" s="195" t="s">
        <v>496</v>
      </c>
    </row>
    <row r="190" spans="1:65" s="2" customFormat="1" ht="21.75" customHeight="1">
      <c r="A190" s="32"/>
      <c r="B190" s="33"/>
      <c r="C190" s="183" t="s">
        <v>497</v>
      </c>
      <c r="D190" s="183" t="s">
        <v>129</v>
      </c>
      <c r="E190" s="184" t="s">
        <v>498</v>
      </c>
      <c r="F190" s="185" t="s">
        <v>499</v>
      </c>
      <c r="G190" s="186" t="s">
        <v>495</v>
      </c>
      <c r="H190" s="187">
        <v>1</v>
      </c>
      <c r="I190" s="188"/>
      <c r="J190" s="189">
        <f t="shared" si="50"/>
        <v>0</v>
      </c>
      <c r="K190" s="185" t="s">
        <v>133</v>
      </c>
      <c r="L190" s="190"/>
      <c r="M190" s="191" t="s">
        <v>19</v>
      </c>
      <c r="N190" s="192" t="s">
        <v>44</v>
      </c>
      <c r="O190" s="62"/>
      <c r="P190" s="193">
        <f t="shared" si="51"/>
        <v>0</v>
      </c>
      <c r="Q190" s="193">
        <v>0</v>
      </c>
      <c r="R190" s="193">
        <f t="shared" si="52"/>
        <v>0</v>
      </c>
      <c r="S190" s="193">
        <v>0</v>
      </c>
      <c r="T190" s="194">
        <f t="shared" si="53"/>
        <v>0</v>
      </c>
      <c r="U190" s="32"/>
      <c r="V190" s="32"/>
      <c r="W190" s="32"/>
      <c r="X190" s="32"/>
      <c r="Y190" s="32"/>
      <c r="Z190" s="32"/>
      <c r="AA190" s="32"/>
      <c r="AB190" s="32"/>
      <c r="AC190" s="32"/>
      <c r="AD190" s="32"/>
      <c r="AE190" s="32"/>
      <c r="AR190" s="195" t="s">
        <v>83</v>
      </c>
      <c r="AT190" s="195" t="s">
        <v>129</v>
      </c>
      <c r="AU190" s="195" t="s">
        <v>81</v>
      </c>
      <c r="AY190" s="15" t="s">
        <v>128</v>
      </c>
      <c r="BE190" s="196">
        <f t="shared" si="54"/>
        <v>0</v>
      </c>
      <c r="BF190" s="196">
        <f t="shared" si="55"/>
        <v>0</v>
      </c>
      <c r="BG190" s="196">
        <f t="shared" si="56"/>
        <v>0</v>
      </c>
      <c r="BH190" s="196">
        <f t="shared" si="57"/>
        <v>0</v>
      </c>
      <c r="BI190" s="196">
        <f t="shared" si="58"/>
        <v>0</v>
      </c>
      <c r="BJ190" s="15" t="s">
        <v>81</v>
      </c>
      <c r="BK190" s="196">
        <f t="shared" si="59"/>
        <v>0</v>
      </c>
      <c r="BL190" s="15" t="s">
        <v>81</v>
      </c>
      <c r="BM190" s="195" t="s">
        <v>500</v>
      </c>
    </row>
    <row r="191" spans="1:65" s="2" customFormat="1" ht="21.75" customHeight="1">
      <c r="A191" s="32"/>
      <c r="B191" s="33"/>
      <c r="C191" s="183" t="s">
        <v>501</v>
      </c>
      <c r="D191" s="183" t="s">
        <v>129</v>
      </c>
      <c r="E191" s="184" t="s">
        <v>502</v>
      </c>
      <c r="F191" s="185" t="s">
        <v>503</v>
      </c>
      <c r="G191" s="186" t="s">
        <v>495</v>
      </c>
      <c r="H191" s="187">
        <v>1</v>
      </c>
      <c r="I191" s="188"/>
      <c r="J191" s="189">
        <f t="shared" si="50"/>
        <v>0</v>
      </c>
      <c r="K191" s="185" t="s">
        <v>133</v>
      </c>
      <c r="L191" s="190"/>
      <c r="M191" s="191" t="s">
        <v>19</v>
      </c>
      <c r="N191" s="192" t="s">
        <v>44</v>
      </c>
      <c r="O191" s="62"/>
      <c r="P191" s="193">
        <f t="shared" si="51"/>
        <v>0</v>
      </c>
      <c r="Q191" s="193">
        <v>0</v>
      </c>
      <c r="R191" s="193">
        <f t="shared" si="52"/>
        <v>0</v>
      </c>
      <c r="S191" s="193">
        <v>0</v>
      </c>
      <c r="T191" s="194">
        <f t="shared" si="53"/>
        <v>0</v>
      </c>
      <c r="U191" s="32"/>
      <c r="V191" s="32"/>
      <c r="W191" s="32"/>
      <c r="X191" s="32"/>
      <c r="Y191" s="32"/>
      <c r="Z191" s="32"/>
      <c r="AA191" s="32"/>
      <c r="AB191" s="32"/>
      <c r="AC191" s="32"/>
      <c r="AD191" s="32"/>
      <c r="AE191" s="32"/>
      <c r="AR191" s="195" t="s">
        <v>134</v>
      </c>
      <c r="AT191" s="195" t="s">
        <v>129</v>
      </c>
      <c r="AU191" s="195" t="s">
        <v>81</v>
      </c>
      <c r="AY191" s="15" t="s">
        <v>128</v>
      </c>
      <c r="BE191" s="196">
        <f t="shared" si="54"/>
        <v>0</v>
      </c>
      <c r="BF191" s="196">
        <f t="shared" si="55"/>
        <v>0</v>
      </c>
      <c r="BG191" s="196">
        <f t="shared" si="56"/>
        <v>0</v>
      </c>
      <c r="BH191" s="196">
        <f t="shared" si="57"/>
        <v>0</v>
      </c>
      <c r="BI191" s="196">
        <f t="shared" si="58"/>
        <v>0</v>
      </c>
      <c r="BJ191" s="15" t="s">
        <v>81</v>
      </c>
      <c r="BK191" s="196">
        <f t="shared" si="59"/>
        <v>0</v>
      </c>
      <c r="BL191" s="15" t="s">
        <v>135</v>
      </c>
      <c r="BM191" s="195" t="s">
        <v>504</v>
      </c>
    </row>
    <row r="192" spans="1:65" s="2" customFormat="1" ht="21.75" customHeight="1">
      <c r="A192" s="32"/>
      <c r="B192" s="33"/>
      <c r="C192" s="183" t="s">
        <v>505</v>
      </c>
      <c r="D192" s="183" t="s">
        <v>129</v>
      </c>
      <c r="E192" s="184" t="s">
        <v>506</v>
      </c>
      <c r="F192" s="185" t="s">
        <v>507</v>
      </c>
      <c r="G192" s="186" t="s">
        <v>197</v>
      </c>
      <c r="H192" s="187">
        <v>10</v>
      </c>
      <c r="I192" s="188"/>
      <c r="J192" s="189">
        <f t="shared" si="50"/>
        <v>0</v>
      </c>
      <c r="K192" s="185" t="s">
        <v>133</v>
      </c>
      <c r="L192" s="190"/>
      <c r="M192" s="191" t="s">
        <v>19</v>
      </c>
      <c r="N192" s="192" t="s">
        <v>44</v>
      </c>
      <c r="O192" s="62"/>
      <c r="P192" s="193">
        <f t="shared" si="51"/>
        <v>0</v>
      </c>
      <c r="Q192" s="193">
        <v>0</v>
      </c>
      <c r="R192" s="193">
        <f t="shared" si="52"/>
        <v>0</v>
      </c>
      <c r="S192" s="193">
        <v>0</v>
      </c>
      <c r="T192" s="194">
        <f t="shared" si="53"/>
        <v>0</v>
      </c>
      <c r="U192" s="32"/>
      <c r="V192" s="32"/>
      <c r="W192" s="32"/>
      <c r="X192" s="32"/>
      <c r="Y192" s="32"/>
      <c r="Z192" s="32"/>
      <c r="AA192" s="32"/>
      <c r="AB192" s="32"/>
      <c r="AC192" s="32"/>
      <c r="AD192" s="32"/>
      <c r="AE192" s="32"/>
      <c r="AR192" s="195" t="s">
        <v>134</v>
      </c>
      <c r="AT192" s="195" t="s">
        <v>129</v>
      </c>
      <c r="AU192" s="195" t="s">
        <v>81</v>
      </c>
      <c r="AY192" s="15" t="s">
        <v>128</v>
      </c>
      <c r="BE192" s="196">
        <f t="shared" si="54"/>
        <v>0</v>
      </c>
      <c r="BF192" s="196">
        <f t="shared" si="55"/>
        <v>0</v>
      </c>
      <c r="BG192" s="196">
        <f t="shared" si="56"/>
        <v>0</v>
      </c>
      <c r="BH192" s="196">
        <f t="shared" si="57"/>
        <v>0</v>
      </c>
      <c r="BI192" s="196">
        <f t="shared" si="58"/>
        <v>0</v>
      </c>
      <c r="BJ192" s="15" t="s">
        <v>81</v>
      </c>
      <c r="BK192" s="196">
        <f t="shared" si="59"/>
        <v>0</v>
      </c>
      <c r="BL192" s="15" t="s">
        <v>135</v>
      </c>
      <c r="BM192" s="195" t="s">
        <v>508</v>
      </c>
    </row>
    <row r="193" spans="1:65" s="2" customFormat="1" ht="21.75" customHeight="1">
      <c r="A193" s="32"/>
      <c r="B193" s="33"/>
      <c r="C193" s="183" t="s">
        <v>509</v>
      </c>
      <c r="D193" s="183" t="s">
        <v>129</v>
      </c>
      <c r="E193" s="184" t="s">
        <v>510</v>
      </c>
      <c r="F193" s="185" t="s">
        <v>511</v>
      </c>
      <c r="G193" s="186" t="s">
        <v>197</v>
      </c>
      <c r="H193" s="187">
        <v>40</v>
      </c>
      <c r="I193" s="188"/>
      <c r="J193" s="189">
        <f t="shared" si="50"/>
        <v>0</v>
      </c>
      <c r="K193" s="185" t="s">
        <v>163</v>
      </c>
      <c r="L193" s="190"/>
      <c r="M193" s="191" t="s">
        <v>19</v>
      </c>
      <c r="N193" s="192" t="s">
        <v>44</v>
      </c>
      <c r="O193" s="62"/>
      <c r="P193" s="193">
        <f t="shared" si="51"/>
        <v>0</v>
      </c>
      <c r="Q193" s="193">
        <v>0</v>
      </c>
      <c r="R193" s="193">
        <f t="shared" si="52"/>
        <v>0</v>
      </c>
      <c r="S193" s="193">
        <v>0</v>
      </c>
      <c r="T193" s="194">
        <f t="shared" si="53"/>
        <v>0</v>
      </c>
      <c r="U193" s="32"/>
      <c r="V193" s="32"/>
      <c r="W193" s="32"/>
      <c r="X193" s="32"/>
      <c r="Y193" s="32"/>
      <c r="Z193" s="32"/>
      <c r="AA193" s="32"/>
      <c r="AB193" s="32"/>
      <c r="AC193" s="32"/>
      <c r="AD193" s="32"/>
      <c r="AE193" s="32"/>
      <c r="AR193" s="195" t="s">
        <v>134</v>
      </c>
      <c r="AT193" s="195" t="s">
        <v>129</v>
      </c>
      <c r="AU193" s="195" t="s">
        <v>81</v>
      </c>
      <c r="AY193" s="15" t="s">
        <v>128</v>
      </c>
      <c r="BE193" s="196">
        <f t="shared" si="54"/>
        <v>0</v>
      </c>
      <c r="BF193" s="196">
        <f t="shared" si="55"/>
        <v>0</v>
      </c>
      <c r="BG193" s="196">
        <f t="shared" si="56"/>
        <v>0</v>
      </c>
      <c r="BH193" s="196">
        <f t="shared" si="57"/>
        <v>0</v>
      </c>
      <c r="BI193" s="196">
        <f t="shared" si="58"/>
        <v>0</v>
      </c>
      <c r="BJ193" s="15" t="s">
        <v>81</v>
      </c>
      <c r="BK193" s="196">
        <f t="shared" si="59"/>
        <v>0</v>
      </c>
      <c r="BL193" s="15" t="s">
        <v>135</v>
      </c>
      <c r="BM193" s="195" t="s">
        <v>512</v>
      </c>
    </row>
    <row r="194" spans="1:65" s="2" customFormat="1" ht="21.75" customHeight="1">
      <c r="A194" s="32"/>
      <c r="B194" s="33"/>
      <c r="C194" s="183" t="s">
        <v>513</v>
      </c>
      <c r="D194" s="183" t="s">
        <v>129</v>
      </c>
      <c r="E194" s="184" t="s">
        <v>514</v>
      </c>
      <c r="F194" s="185" t="s">
        <v>515</v>
      </c>
      <c r="G194" s="186" t="s">
        <v>197</v>
      </c>
      <c r="H194" s="187">
        <v>1</v>
      </c>
      <c r="I194" s="188"/>
      <c r="J194" s="189">
        <f t="shared" si="50"/>
        <v>0</v>
      </c>
      <c r="K194" s="185" t="s">
        <v>133</v>
      </c>
      <c r="L194" s="190"/>
      <c r="M194" s="191" t="s">
        <v>19</v>
      </c>
      <c r="N194" s="192" t="s">
        <v>44</v>
      </c>
      <c r="O194" s="62"/>
      <c r="P194" s="193">
        <f t="shared" si="51"/>
        <v>0</v>
      </c>
      <c r="Q194" s="193">
        <v>0</v>
      </c>
      <c r="R194" s="193">
        <f t="shared" si="52"/>
        <v>0</v>
      </c>
      <c r="S194" s="193">
        <v>0</v>
      </c>
      <c r="T194" s="194">
        <f t="shared" si="53"/>
        <v>0</v>
      </c>
      <c r="U194" s="32"/>
      <c r="V194" s="32"/>
      <c r="W194" s="32"/>
      <c r="X194" s="32"/>
      <c r="Y194" s="32"/>
      <c r="Z194" s="32"/>
      <c r="AA194" s="32"/>
      <c r="AB194" s="32"/>
      <c r="AC194" s="32"/>
      <c r="AD194" s="32"/>
      <c r="AE194" s="32"/>
      <c r="AR194" s="195" t="s">
        <v>134</v>
      </c>
      <c r="AT194" s="195" t="s">
        <v>129</v>
      </c>
      <c r="AU194" s="195" t="s">
        <v>81</v>
      </c>
      <c r="AY194" s="15" t="s">
        <v>128</v>
      </c>
      <c r="BE194" s="196">
        <f t="shared" si="54"/>
        <v>0</v>
      </c>
      <c r="BF194" s="196">
        <f t="shared" si="55"/>
        <v>0</v>
      </c>
      <c r="BG194" s="196">
        <f t="shared" si="56"/>
        <v>0</v>
      </c>
      <c r="BH194" s="196">
        <f t="shared" si="57"/>
        <v>0</v>
      </c>
      <c r="BI194" s="196">
        <f t="shared" si="58"/>
        <v>0</v>
      </c>
      <c r="BJ194" s="15" t="s">
        <v>81</v>
      </c>
      <c r="BK194" s="196">
        <f t="shared" si="59"/>
        <v>0</v>
      </c>
      <c r="BL194" s="15" t="s">
        <v>135</v>
      </c>
      <c r="BM194" s="195" t="s">
        <v>516</v>
      </c>
    </row>
    <row r="195" spans="1:65" s="2" customFormat="1" ht="21.75" customHeight="1">
      <c r="A195" s="32"/>
      <c r="B195" s="33"/>
      <c r="C195" s="183" t="s">
        <v>517</v>
      </c>
      <c r="D195" s="183" t="s">
        <v>129</v>
      </c>
      <c r="E195" s="184" t="s">
        <v>518</v>
      </c>
      <c r="F195" s="185" t="s">
        <v>519</v>
      </c>
      <c r="G195" s="186" t="s">
        <v>197</v>
      </c>
      <c r="H195" s="187">
        <v>1</v>
      </c>
      <c r="I195" s="188"/>
      <c r="J195" s="189">
        <f t="shared" si="50"/>
        <v>0</v>
      </c>
      <c r="K195" s="185" t="s">
        <v>133</v>
      </c>
      <c r="L195" s="190"/>
      <c r="M195" s="191" t="s">
        <v>19</v>
      </c>
      <c r="N195" s="192" t="s">
        <v>44</v>
      </c>
      <c r="O195" s="62"/>
      <c r="P195" s="193">
        <f t="shared" si="51"/>
        <v>0</v>
      </c>
      <c r="Q195" s="193">
        <v>0</v>
      </c>
      <c r="R195" s="193">
        <f t="shared" si="52"/>
        <v>0</v>
      </c>
      <c r="S195" s="193">
        <v>0</v>
      </c>
      <c r="T195" s="194">
        <f t="shared" si="53"/>
        <v>0</v>
      </c>
      <c r="U195" s="32"/>
      <c r="V195" s="32"/>
      <c r="W195" s="32"/>
      <c r="X195" s="32"/>
      <c r="Y195" s="32"/>
      <c r="Z195" s="32"/>
      <c r="AA195" s="32"/>
      <c r="AB195" s="32"/>
      <c r="AC195" s="32"/>
      <c r="AD195" s="32"/>
      <c r="AE195" s="32"/>
      <c r="AR195" s="195" t="s">
        <v>134</v>
      </c>
      <c r="AT195" s="195" t="s">
        <v>129</v>
      </c>
      <c r="AU195" s="195" t="s">
        <v>81</v>
      </c>
      <c r="AY195" s="15" t="s">
        <v>128</v>
      </c>
      <c r="BE195" s="196">
        <f t="shared" si="54"/>
        <v>0</v>
      </c>
      <c r="BF195" s="196">
        <f t="shared" si="55"/>
        <v>0</v>
      </c>
      <c r="BG195" s="196">
        <f t="shared" si="56"/>
        <v>0</v>
      </c>
      <c r="BH195" s="196">
        <f t="shared" si="57"/>
        <v>0</v>
      </c>
      <c r="BI195" s="196">
        <f t="shared" si="58"/>
        <v>0</v>
      </c>
      <c r="BJ195" s="15" t="s">
        <v>81</v>
      </c>
      <c r="BK195" s="196">
        <f t="shared" si="59"/>
        <v>0</v>
      </c>
      <c r="BL195" s="15" t="s">
        <v>135</v>
      </c>
      <c r="BM195" s="195" t="s">
        <v>520</v>
      </c>
    </row>
    <row r="196" spans="1:65" s="2" customFormat="1" ht="21.75" customHeight="1">
      <c r="A196" s="32"/>
      <c r="B196" s="33"/>
      <c r="C196" s="183" t="s">
        <v>521</v>
      </c>
      <c r="D196" s="183" t="s">
        <v>129</v>
      </c>
      <c r="E196" s="184" t="s">
        <v>522</v>
      </c>
      <c r="F196" s="185" t="s">
        <v>523</v>
      </c>
      <c r="G196" s="186" t="s">
        <v>197</v>
      </c>
      <c r="H196" s="187">
        <v>2</v>
      </c>
      <c r="I196" s="188"/>
      <c r="J196" s="189">
        <f t="shared" si="50"/>
        <v>0</v>
      </c>
      <c r="K196" s="185" t="s">
        <v>133</v>
      </c>
      <c r="L196" s="190"/>
      <c r="M196" s="191" t="s">
        <v>19</v>
      </c>
      <c r="N196" s="192" t="s">
        <v>44</v>
      </c>
      <c r="O196" s="62"/>
      <c r="P196" s="193">
        <f t="shared" si="51"/>
        <v>0</v>
      </c>
      <c r="Q196" s="193">
        <v>0</v>
      </c>
      <c r="R196" s="193">
        <f t="shared" si="52"/>
        <v>0</v>
      </c>
      <c r="S196" s="193">
        <v>0</v>
      </c>
      <c r="T196" s="194">
        <f t="shared" si="53"/>
        <v>0</v>
      </c>
      <c r="U196" s="32"/>
      <c r="V196" s="32"/>
      <c r="W196" s="32"/>
      <c r="X196" s="32"/>
      <c r="Y196" s="32"/>
      <c r="Z196" s="32"/>
      <c r="AA196" s="32"/>
      <c r="AB196" s="32"/>
      <c r="AC196" s="32"/>
      <c r="AD196" s="32"/>
      <c r="AE196" s="32"/>
      <c r="AR196" s="195" t="s">
        <v>83</v>
      </c>
      <c r="AT196" s="195" t="s">
        <v>129</v>
      </c>
      <c r="AU196" s="195" t="s">
        <v>81</v>
      </c>
      <c r="AY196" s="15" t="s">
        <v>128</v>
      </c>
      <c r="BE196" s="196">
        <f t="shared" si="54"/>
        <v>0</v>
      </c>
      <c r="BF196" s="196">
        <f t="shared" si="55"/>
        <v>0</v>
      </c>
      <c r="BG196" s="196">
        <f t="shared" si="56"/>
        <v>0</v>
      </c>
      <c r="BH196" s="196">
        <f t="shared" si="57"/>
        <v>0</v>
      </c>
      <c r="BI196" s="196">
        <f t="shared" si="58"/>
        <v>0</v>
      </c>
      <c r="BJ196" s="15" t="s">
        <v>81</v>
      </c>
      <c r="BK196" s="196">
        <f t="shared" si="59"/>
        <v>0</v>
      </c>
      <c r="BL196" s="15" t="s">
        <v>81</v>
      </c>
      <c r="BM196" s="195" t="s">
        <v>524</v>
      </c>
    </row>
    <row r="197" spans="1:65" s="2" customFormat="1" ht="21.75" customHeight="1">
      <c r="A197" s="32"/>
      <c r="B197" s="33"/>
      <c r="C197" s="197" t="s">
        <v>525</v>
      </c>
      <c r="D197" s="197" t="s">
        <v>200</v>
      </c>
      <c r="E197" s="198" t="s">
        <v>526</v>
      </c>
      <c r="F197" s="199" t="s">
        <v>527</v>
      </c>
      <c r="G197" s="200" t="s">
        <v>197</v>
      </c>
      <c r="H197" s="201">
        <v>896</v>
      </c>
      <c r="I197" s="202"/>
      <c r="J197" s="203">
        <f t="shared" si="50"/>
        <v>0</v>
      </c>
      <c r="K197" s="199" t="s">
        <v>133</v>
      </c>
      <c r="L197" s="37"/>
      <c r="M197" s="204" t="s">
        <v>19</v>
      </c>
      <c r="N197" s="205" t="s">
        <v>44</v>
      </c>
      <c r="O197" s="62"/>
      <c r="P197" s="193">
        <f t="shared" si="51"/>
        <v>0</v>
      </c>
      <c r="Q197" s="193">
        <v>0</v>
      </c>
      <c r="R197" s="193">
        <f t="shared" si="52"/>
        <v>0</v>
      </c>
      <c r="S197" s="193">
        <v>0</v>
      </c>
      <c r="T197" s="194">
        <f t="shared" si="53"/>
        <v>0</v>
      </c>
      <c r="U197" s="32"/>
      <c r="V197" s="32"/>
      <c r="W197" s="32"/>
      <c r="X197" s="32"/>
      <c r="Y197" s="32"/>
      <c r="Z197" s="32"/>
      <c r="AA197" s="32"/>
      <c r="AB197" s="32"/>
      <c r="AC197" s="32"/>
      <c r="AD197" s="32"/>
      <c r="AE197" s="32"/>
      <c r="AR197" s="195" t="s">
        <v>135</v>
      </c>
      <c r="AT197" s="195" t="s">
        <v>200</v>
      </c>
      <c r="AU197" s="195" t="s">
        <v>81</v>
      </c>
      <c r="AY197" s="15" t="s">
        <v>128</v>
      </c>
      <c r="BE197" s="196">
        <f t="shared" si="54"/>
        <v>0</v>
      </c>
      <c r="BF197" s="196">
        <f t="shared" si="55"/>
        <v>0</v>
      </c>
      <c r="BG197" s="196">
        <f t="shared" si="56"/>
        <v>0</v>
      </c>
      <c r="BH197" s="196">
        <f t="shared" si="57"/>
        <v>0</v>
      </c>
      <c r="BI197" s="196">
        <f t="shared" si="58"/>
        <v>0</v>
      </c>
      <c r="BJ197" s="15" t="s">
        <v>81</v>
      </c>
      <c r="BK197" s="196">
        <f t="shared" si="59"/>
        <v>0</v>
      </c>
      <c r="BL197" s="15" t="s">
        <v>135</v>
      </c>
      <c r="BM197" s="195" t="s">
        <v>528</v>
      </c>
    </row>
    <row r="198" spans="1:65" s="12" customFormat="1" ht="25.9" customHeight="1">
      <c r="B198" s="169"/>
      <c r="C198" s="170"/>
      <c r="D198" s="171" t="s">
        <v>72</v>
      </c>
      <c r="E198" s="172" t="s">
        <v>529</v>
      </c>
      <c r="F198" s="172" t="s">
        <v>530</v>
      </c>
      <c r="G198" s="170"/>
      <c r="H198" s="170"/>
      <c r="I198" s="173"/>
      <c r="J198" s="174">
        <f>BK198</f>
        <v>0</v>
      </c>
      <c r="K198" s="170"/>
      <c r="L198" s="175"/>
      <c r="M198" s="176"/>
      <c r="N198" s="177"/>
      <c r="O198" s="177"/>
      <c r="P198" s="178">
        <f>SUM(P199:P202)</f>
        <v>0</v>
      </c>
      <c r="Q198" s="177"/>
      <c r="R198" s="178">
        <f>SUM(R199:R202)</f>
        <v>0</v>
      </c>
      <c r="S198" s="177"/>
      <c r="T198" s="179">
        <f>SUM(T199:T202)</f>
        <v>0</v>
      </c>
      <c r="AR198" s="180" t="s">
        <v>81</v>
      </c>
      <c r="AT198" s="181" t="s">
        <v>72</v>
      </c>
      <c r="AU198" s="181" t="s">
        <v>73</v>
      </c>
      <c r="AY198" s="180" t="s">
        <v>128</v>
      </c>
      <c r="BK198" s="182">
        <f>SUM(BK199:BK202)</f>
        <v>0</v>
      </c>
    </row>
    <row r="199" spans="1:65" s="2" customFormat="1" ht="21.75" customHeight="1">
      <c r="A199" s="32"/>
      <c r="B199" s="33"/>
      <c r="C199" s="183" t="s">
        <v>531</v>
      </c>
      <c r="D199" s="183" t="s">
        <v>129</v>
      </c>
      <c r="E199" s="184" t="s">
        <v>532</v>
      </c>
      <c r="F199" s="185" t="s">
        <v>533</v>
      </c>
      <c r="G199" s="186" t="s">
        <v>197</v>
      </c>
      <c r="H199" s="187">
        <v>2</v>
      </c>
      <c r="I199" s="188"/>
      <c r="J199" s="189">
        <f>ROUND(I199*H199,2)</f>
        <v>0</v>
      </c>
      <c r="K199" s="185" t="s">
        <v>133</v>
      </c>
      <c r="L199" s="190"/>
      <c r="M199" s="191" t="s">
        <v>19</v>
      </c>
      <c r="N199" s="192" t="s">
        <v>44</v>
      </c>
      <c r="O199" s="62"/>
      <c r="P199" s="193">
        <f>O199*H199</f>
        <v>0</v>
      </c>
      <c r="Q199" s="193">
        <v>0</v>
      </c>
      <c r="R199" s="193">
        <f>Q199*H199</f>
        <v>0</v>
      </c>
      <c r="S199" s="193">
        <v>0</v>
      </c>
      <c r="T199" s="194">
        <f>S199*H199</f>
        <v>0</v>
      </c>
      <c r="U199" s="32"/>
      <c r="V199" s="32"/>
      <c r="W199" s="32"/>
      <c r="X199" s="32"/>
      <c r="Y199" s="32"/>
      <c r="Z199" s="32"/>
      <c r="AA199" s="32"/>
      <c r="AB199" s="32"/>
      <c r="AC199" s="32"/>
      <c r="AD199" s="32"/>
      <c r="AE199" s="32"/>
      <c r="AR199" s="195" t="s">
        <v>134</v>
      </c>
      <c r="AT199" s="195" t="s">
        <v>129</v>
      </c>
      <c r="AU199" s="195" t="s">
        <v>81</v>
      </c>
      <c r="AY199" s="15" t="s">
        <v>128</v>
      </c>
      <c r="BE199" s="196">
        <f>IF(N199="základní",J199,0)</f>
        <v>0</v>
      </c>
      <c r="BF199" s="196">
        <f>IF(N199="snížená",J199,0)</f>
        <v>0</v>
      </c>
      <c r="BG199" s="196">
        <f>IF(N199="zákl. přenesená",J199,0)</f>
        <v>0</v>
      </c>
      <c r="BH199" s="196">
        <f>IF(N199="sníž. přenesená",J199,0)</f>
        <v>0</v>
      </c>
      <c r="BI199" s="196">
        <f>IF(N199="nulová",J199,0)</f>
        <v>0</v>
      </c>
      <c r="BJ199" s="15" t="s">
        <v>81</v>
      </c>
      <c r="BK199" s="196">
        <f>ROUND(I199*H199,2)</f>
        <v>0</v>
      </c>
      <c r="BL199" s="15" t="s">
        <v>135</v>
      </c>
      <c r="BM199" s="195" t="s">
        <v>534</v>
      </c>
    </row>
    <row r="200" spans="1:65" s="2" customFormat="1" ht="44.25" customHeight="1">
      <c r="A200" s="32"/>
      <c r="B200" s="33"/>
      <c r="C200" s="197" t="s">
        <v>535</v>
      </c>
      <c r="D200" s="197" t="s">
        <v>200</v>
      </c>
      <c r="E200" s="198" t="s">
        <v>536</v>
      </c>
      <c r="F200" s="199" t="s">
        <v>537</v>
      </c>
      <c r="G200" s="200" t="s">
        <v>197</v>
      </c>
      <c r="H200" s="201">
        <v>2</v>
      </c>
      <c r="I200" s="202"/>
      <c r="J200" s="203">
        <f>ROUND(I200*H200,2)</f>
        <v>0</v>
      </c>
      <c r="K200" s="199" t="s">
        <v>133</v>
      </c>
      <c r="L200" s="37"/>
      <c r="M200" s="204" t="s">
        <v>19</v>
      </c>
      <c r="N200" s="205" t="s">
        <v>44</v>
      </c>
      <c r="O200" s="62"/>
      <c r="P200" s="193">
        <f>O200*H200</f>
        <v>0</v>
      </c>
      <c r="Q200" s="193">
        <v>0</v>
      </c>
      <c r="R200" s="193">
        <f>Q200*H200</f>
        <v>0</v>
      </c>
      <c r="S200" s="193">
        <v>0</v>
      </c>
      <c r="T200" s="194">
        <f>S200*H200</f>
        <v>0</v>
      </c>
      <c r="U200" s="32"/>
      <c r="V200" s="32"/>
      <c r="W200" s="32"/>
      <c r="X200" s="32"/>
      <c r="Y200" s="32"/>
      <c r="Z200" s="32"/>
      <c r="AA200" s="32"/>
      <c r="AB200" s="32"/>
      <c r="AC200" s="32"/>
      <c r="AD200" s="32"/>
      <c r="AE200" s="32"/>
      <c r="AR200" s="195" t="s">
        <v>81</v>
      </c>
      <c r="AT200" s="195" t="s">
        <v>200</v>
      </c>
      <c r="AU200" s="195" t="s">
        <v>81</v>
      </c>
      <c r="AY200" s="15" t="s">
        <v>128</v>
      </c>
      <c r="BE200" s="196">
        <f>IF(N200="základní",J200,0)</f>
        <v>0</v>
      </c>
      <c r="BF200" s="196">
        <f>IF(N200="snížená",J200,0)</f>
        <v>0</v>
      </c>
      <c r="BG200" s="196">
        <f>IF(N200="zákl. přenesená",J200,0)</f>
        <v>0</v>
      </c>
      <c r="BH200" s="196">
        <f>IF(N200="sníž. přenesená",J200,0)</f>
        <v>0</v>
      </c>
      <c r="BI200" s="196">
        <f>IF(N200="nulová",J200,0)</f>
        <v>0</v>
      </c>
      <c r="BJ200" s="15" t="s">
        <v>81</v>
      </c>
      <c r="BK200" s="196">
        <f>ROUND(I200*H200,2)</f>
        <v>0</v>
      </c>
      <c r="BL200" s="15" t="s">
        <v>81</v>
      </c>
      <c r="BM200" s="195" t="s">
        <v>538</v>
      </c>
    </row>
    <row r="201" spans="1:65" s="2" customFormat="1" ht="33" customHeight="1">
      <c r="A201" s="32"/>
      <c r="B201" s="33"/>
      <c r="C201" s="197" t="s">
        <v>539</v>
      </c>
      <c r="D201" s="197" t="s">
        <v>200</v>
      </c>
      <c r="E201" s="198" t="s">
        <v>540</v>
      </c>
      <c r="F201" s="199" t="s">
        <v>541</v>
      </c>
      <c r="G201" s="200" t="s">
        <v>197</v>
      </c>
      <c r="H201" s="201">
        <v>2</v>
      </c>
      <c r="I201" s="202"/>
      <c r="J201" s="203">
        <f>ROUND(I201*H201,2)</f>
        <v>0</v>
      </c>
      <c r="K201" s="199" t="s">
        <v>133</v>
      </c>
      <c r="L201" s="37"/>
      <c r="M201" s="204" t="s">
        <v>19</v>
      </c>
      <c r="N201" s="205" t="s">
        <v>44</v>
      </c>
      <c r="O201" s="62"/>
      <c r="P201" s="193">
        <f>O201*H201</f>
        <v>0</v>
      </c>
      <c r="Q201" s="193">
        <v>0</v>
      </c>
      <c r="R201" s="193">
        <f>Q201*H201</f>
        <v>0</v>
      </c>
      <c r="S201" s="193">
        <v>0</v>
      </c>
      <c r="T201" s="194">
        <f>S201*H201</f>
        <v>0</v>
      </c>
      <c r="U201" s="32"/>
      <c r="V201" s="32"/>
      <c r="W201" s="32"/>
      <c r="X201" s="32"/>
      <c r="Y201" s="32"/>
      <c r="Z201" s="32"/>
      <c r="AA201" s="32"/>
      <c r="AB201" s="32"/>
      <c r="AC201" s="32"/>
      <c r="AD201" s="32"/>
      <c r="AE201" s="32"/>
      <c r="AR201" s="195" t="s">
        <v>81</v>
      </c>
      <c r="AT201" s="195" t="s">
        <v>200</v>
      </c>
      <c r="AU201" s="195" t="s">
        <v>81</v>
      </c>
      <c r="AY201" s="15" t="s">
        <v>128</v>
      </c>
      <c r="BE201" s="196">
        <f>IF(N201="základní",J201,0)</f>
        <v>0</v>
      </c>
      <c r="BF201" s="196">
        <f>IF(N201="snížená",J201,0)</f>
        <v>0</v>
      </c>
      <c r="BG201" s="196">
        <f>IF(N201="zákl. přenesená",J201,0)</f>
        <v>0</v>
      </c>
      <c r="BH201" s="196">
        <f>IF(N201="sníž. přenesená",J201,0)</f>
        <v>0</v>
      </c>
      <c r="BI201" s="196">
        <f>IF(N201="nulová",J201,0)</f>
        <v>0</v>
      </c>
      <c r="BJ201" s="15" t="s">
        <v>81</v>
      </c>
      <c r="BK201" s="196">
        <f>ROUND(I201*H201,2)</f>
        <v>0</v>
      </c>
      <c r="BL201" s="15" t="s">
        <v>81</v>
      </c>
      <c r="BM201" s="195" t="s">
        <v>542</v>
      </c>
    </row>
    <row r="202" spans="1:65" s="2" customFormat="1" ht="21.75" customHeight="1">
      <c r="A202" s="32"/>
      <c r="B202" s="33"/>
      <c r="C202" s="197" t="s">
        <v>543</v>
      </c>
      <c r="D202" s="197" t="s">
        <v>200</v>
      </c>
      <c r="E202" s="198" t="s">
        <v>544</v>
      </c>
      <c r="F202" s="199" t="s">
        <v>545</v>
      </c>
      <c r="G202" s="200" t="s">
        <v>197</v>
      </c>
      <c r="H202" s="201">
        <v>2</v>
      </c>
      <c r="I202" s="202"/>
      <c r="J202" s="203">
        <f>ROUND(I202*H202,2)</f>
        <v>0</v>
      </c>
      <c r="K202" s="199" t="s">
        <v>133</v>
      </c>
      <c r="L202" s="37"/>
      <c r="M202" s="204" t="s">
        <v>19</v>
      </c>
      <c r="N202" s="205" t="s">
        <v>44</v>
      </c>
      <c r="O202" s="62"/>
      <c r="P202" s="193">
        <f>O202*H202</f>
        <v>0</v>
      </c>
      <c r="Q202" s="193">
        <v>0</v>
      </c>
      <c r="R202" s="193">
        <f>Q202*H202</f>
        <v>0</v>
      </c>
      <c r="S202" s="193">
        <v>0</v>
      </c>
      <c r="T202" s="194">
        <f>S202*H202</f>
        <v>0</v>
      </c>
      <c r="U202" s="32"/>
      <c r="V202" s="32"/>
      <c r="W202" s="32"/>
      <c r="X202" s="32"/>
      <c r="Y202" s="32"/>
      <c r="Z202" s="32"/>
      <c r="AA202" s="32"/>
      <c r="AB202" s="32"/>
      <c r="AC202" s="32"/>
      <c r="AD202" s="32"/>
      <c r="AE202" s="32"/>
      <c r="AR202" s="195" t="s">
        <v>135</v>
      </c>
      <c r="AT202" s="195" t="s">
        <v>200</v>
      </c>
      <c r="AU202" s="195" t="s">
        <v>81</v>
      </c>
      <c r="AY202" s="15" t="s">
        <v>128</v>
      </c>
      <c r="BE202" s="196">
        <f>IF(N202="základní",J202,0)</f>
        <v>0</v>
      </c>
      <c r="BF202" s="196">
        <f>IF(N202="snížená",J202,0)</f>
        <v>0</v>
      </c>
      <c r="BG202" s="196">
        <f>IF(N202="zákl. přenesená",J202,0)</f>
        <v>0</v>
      </c>
      <c r="BH202" s="196">
        <f>IF(N202="sníž. přenesená",J202,0)</f>
        <v>0</v>
      </c>
      <c r="BI202" s="196">
        <f>IF(N202="nulová",J202,0)</f>
        <v>0</v>
      </c>
      <c r="BJ202" s="15" t="s">
        <v>81</v>
      </c>
      <c r="BK202" s="196">
        <f>ROUND(I202*H202,2)</f>
        <v>0</v>
      </c>
      <c r="BL202" s="15" t="s">
        <v>135</v>
      </c>
      <c r="BM202" s="195" t="s">
        <v>546</v>
      </c>
    </row>
    <row r="203" spans="1:65" s="12" customFormat="1" ht="25.9" customHeight="1">
      <c r="B203" s="169"/>
      <c r="C203" s="170"/>
      <c r="D203" s="171" t="s">
        <v>72</v>
      </c>
      <c r="E203" s="172" t="s">
        <v>547</v>
      </c>
      <c r="F203" s="172" t="s">
        <v>548</v>
      </c>
      <c r="G203" s="170"/>
      <c r="H203" s="170"/>
      <c r="I203" s="173"/>
      <c r="J203" s="174">
        <f>BK203</f>
        <v>0</v>
      </c>
      <c r="K203" s="170"/>
      <c r="L203" s="175"/>
      <c r="M203" s="176"/>
      <c r="N203" s="177"/>
      <c r="O203" s="177"/>
      <c r="P203" s="178">
        <f>SUM(P204:P223)</f>
        <v>0</v>
      </c>
      <c r="Q203" s="177"/>
      <c r="R203" s="178">
        <f>SUM(R204:R223)</f>
        <v>0</v>
      </c>
      <c r="S203" s="177"/>
      <c r="T203" s="179">
        <f>SUM(T204:T223)</f>
        <v>0</v>
      </c>
      <c r="AR203" s="180" t="s">
        <v>81</v>
      </c>
      <c r="AT203" s="181" t="s">
        <v>72</v>
      </c>
      <c r="AU203" s="181" t="s">
        <v>73</v>
      </c>
      <c r="AY203" s="180" t="s">
        <v>128</v>
      </c>
      <c r="BK203" s="182">
        <f>SUM(BK204:BK223)</f>
        <v>0</v>
      </c>
    </row>
    <row r="204" spans="1:65" s="2" customFormat="1" ht="21.75" customHeight="1">
      <c r="A204" s="32"/>
      <c r="B204" s="33"/>
      <c r="C204" s="183" t="s">
        <v>549</v>
      </c>
      <c r="D204" s="183" t="s">
        <v>129</v>
      </c>
      <c r="E204" s="184" t="s">
        <v>550</v>
      </c>
      <c r="F204" s="185" t="s">
        <v>551</v>
      </c>
      <c r="G204" s="186" t="s">
        <v>197</v>
      </c>
      <c r="H204" s="187">
        <v>11</v>
      </c>
      <c r="I204" s="188"/>
      <c r="J204" s="189">
        <f t="shared" ref="J204:J223" si="60">ROUND(I204*H204,2)</f>
        <v>0</v>
      </c>
      <c r="K204" s="185" t="s">
        <v>133</v>
      </c>
      <c r="L204" s="190"/>
      <c r="M204" s="191" t="s">
        <v>19</v>
      </c>
      <c r="N204" s="192" t="s">
        <v>44</v>
      </c>
      <c r="O204" s="62"/>
      <c r="P204" s="193">
        <f t="shared" ref="P204:P223" si="61">O204*H204</f>
        <v>0</v>
      </c>
      <c r="Q204" s="193">
        <v>0</v>
      </c>
      <c r="R204" s="193">
        <f t="shared" ref="R204:R223" si="62">Q204*H204</f>
        <v>0</v>
      </c>
      <c r="S204" s="193">
        <v>0</v>
      </c>
      <c r="T204" s="194">
        <f t="shared" ref="T204:T223" si="63">S204*H204</f>
        <v>0</v>
      </c>
      <c r="U204" s="32"/>
      <c r="V204" s="32"/>
      <c r="W204" s="32"/>
      <c r="X204" s="32"/>
      <c r="Y204" s="32"/>
      <c r="Z204" s="32"/>
      <c r="AA204" s="32"/>
      <c r="AB204" s="32"/>
      <c r="AC204" s="32"/>
      <c r="AD204" s="32"/>
      <c r="AE204" s="32"/>
      <c r="AR204" s="195" t="s">
        <v>134</v>
      </c>
      <c r="AT204" s="195" t="s">
        <v>129</v>
      </c>
      <c r="AU204" s="195" t="s">
        <v>81</v>
      </c>
      <c r="AY204" s="15" t="s">
        <v>128</v>
      </c>
      <c r="BE204" s="196">
        <f t="shared" ref="BE204:BE223" si="64">IF(N204="základní",J204,0)</f>
        <v>0</v>
      </c>
      <c r="BF204" s="196">
        <f t="shared" ref="BF204:BF223" si="65">IF(N204="snížená",J204,0)</f>
        <v>0</v>
      </c>
      <c r="BG204" s="196">
        <f t="shared" ref="BG204:BG223" si="66">IF(N204="zákl. přenesená",J204,0)</f>
        <v>0</v>
      </c>
      <c r="BH204" s="196">
        <f t="shared" ref="BH204:BH223" si="67">IF(N204="sníž. přenesená",J204,0)</f>
        <v>0</v>
      </c>
      <c r="BI204" s="196">
        <f t="shared" ref="BI204:BI223" si="68">IF(N204="nulová",J204,0)</f>
        <v>0</v>
      </c>
      <c r="BJ204" s="15" t="s">
        <v>81</v>
      </c>
      <c r="BK204" s="196">
        <f t="shared" ref="BK204:BK223" si="69">ROUND(I204*H204,2)</f>
        <v>0</v>
      </c>
      <c r="BL204" s="15" t="s">
        <v>135</v>
      </c>
      <c r="BM204" s="195" t="s">
        <v>552</v>
      </c>
    </row>
    <row r="205" spans="1:65" s="2" customFormat="1" ht="21.75" customHeight="1">
      <c r="A205" s="32"/>
      <c r="B205" s="33"/>
      <c r="C205" s="183" t="s">
        <v>553</v>
      </c>
      <c r="D205" s="183" t="s">
        <v>129</v>
      </c>
      <c r="E205" s="184" t="s">
        <v>554</v>
      </c>
      <c r="F205" s="185" t="s">
        <v>555</v>
      </c>
      <c r="G205" s="186" t="s">
        <v>197</v>
      </c>
      <c r="H205" s="187">
        <v>11</v>
      </c>
      <c r="I205" s="188"/>
      <c r="J205" s="189">
        <f t="shared" si="60"/>
        <v>0</v>
      </c>
      <c r="K205" s="185" t="s">
        <v>133</v>
      </c>
      <c r="L205" s="190"/>
      <c r="M205" s="191" t="s">
        <v>19</v>
      </c>
      <c r="N205" s="192" t="s">
        <v>44</v>
      </c>
      <c r="O205" s="62"/>
      <c r="P205" s="193">
        <f t="shared" si="61"/>
        <v>0</v>
      </c>
      <c r="Q205" s="193">
        <v>0</v>
      </c>
      <c r="R205" s="193">
        <f t="shared" si="62"/>
        <v>0</v>
      </c>
      <c r="S205" s="193">
        <v>0</v>
      </c>
      <c r="T205" s="194">
        <f t="shared" si="63"/>
        <v>0</v>
      </c>
      <c r="U205" s="32"/>
      <c r="V205" s="32"/>
      <c r="W205" s="32"/>
      <c r="X205" s="32"/>
      <c r="Y205" s="32"/>
      <c r="Z205" s="32"/>
      <c r="AA205" s="32"/>
      <c r="AB205" s="32"/>
      <c r="AC205" s="32"/>
      <c r="AD205" s="32"/>
      <c r="AE205" s="32"/>
      <c r="AR205" s="195" t="s">
        <v>134</v>
      </c>
      <c r="AT205" s="195" t="s">
        <v>129</v>
      </c>
      <c r="AU205" s="195" t="s">
        <v>81</v>
      </c>
      <c r="AY205" s="15" t="s">
        <v>128</v>
      </c>
      <c r="BE205" s="196">
        <f t="shared" si="64"/>
        <v>0</v>
      </c>
      <c r="BF205" s="196">
        <f t="shared" si="65"/>
        <v>0</v>
      </c>
      <c r="BG205" s="196">
        <f t="shared" si="66"/>
        <v>0</v>
      </c>
      <c r="BH205" s="196">
        <f t="shared" si="67"/>
        <v>0</v>
      </c>
      <c r="BI205" s="196">
        <f t="shared" si="68"/>
        <v>0</v>
      </c>
      <c r="BJ205" s="15" t="s">
        <v>81</v>
      </c>
      <c r="BK205" s="196">
        <f t="shared" si="69"/>
        <v>0</v>
      </c>
      <c r="BL205" s="15" t="s">
        <v>135</v>
      </c>
      <c r="BM205" s="195" t="s">
        <v>556</v>
      </c>
    </row>
    <row r="206" spans="1:65" s="2" customFormat="1" ht="21.75" customHeight="1">
      <c r="A206" s="32"/>
      <c r="B206" s="33"/>
      <c r="C206" s="183" t="s">
        <v>557</v>
      </c>
      <c r="D206" s="183" t="s">
        <v>129</v>
      </c>
      <c r="E206" s="184" t="s">
        <v>558</v>
      </c>
      <c r="F206" s="185" t="s">
        <v>559</v>
      </c>
      <c r="G206" s="186" t="s">
        <v>197</v>
      </c>
      <c r="H206" s="187">
        <v>11</v>
      </c>
      <c r="I206" s="188"/>
      <c r="J206" s="189">
        <f t="shared" si="60"/>
        <v>0</v>
      </c>
      <c r="K206" s="185" t="s">
        <v>133</v>
      </c>
      <c r="L206" s="190"/>
      <c r="M206" s="191" t="s">
        <v>19</v>
      </c>
      <c r="N206" s="192" t="s">
        <v>44</v>
      </c>
      <c r="O206" s="62"/>
      <c r="P206" s="193">
        <f t="shared" si="61"/>
        <v>0</v>
      </c>
      <c r="Q206" s="193">
        <v>0</v>
      </c>
      <c r="R206" s="193">
        <f t="shared" si="62"/>
        <v>0</v>
      </c>
      <c r="S206" s="193">
        <v>0</v>
      </c>
      <c r="T206" s="194">
        <f t="shared" si="63"/>
        <v>0</v>
      </c>
      <c r="U206" s="32"/>
      <c r="V206" s="32"/>
      <c r="W206" s="32"/>
      <c r="X206" s="32"/>
      <c r="Y206" s="32"/>
      <c r="Z206" s="32"/>
      <c r="AA206" s="32"/>
      <c r="AB206" s="32"/>
      <c r="AC206" s="32"/>
      <c r="AD206" s="32"/>
      <c r="AE206" s="32"/>
      <c r="AR206" s="195" t="s">
        <v>134</v>
      </c>
      <c r="AT206" s="195" t="s">
        <v>129</v>
      </c>
      <c r="AU206" s="195" t="s">
        <v>81</v>
      </c>
      <c r="AY206" s="15" t="s">
        <v>128</v>
      </c>
      <c r="BE206" s="196">
        <f t="shared" si="64"/>
        <v>0</v>
      </c>
      <c r="BF206" s="196">
        <f t="shared" si="65"/>
        <v>0</v>
      </c>
      <c r="BG206" s="196">
        <f t="shared" si="66"/>
        <v>0</v>
      </c>
      <c r="BH206" s="196">
        <f t="shared" si="67"/>
        <v>0</v>
      </c>
      <c r="BI206" s="196">
        <f t="shared" si="68"/>
        <v>0</v>
      </c>
      <c r="BJ206" s="15" t="s">
        <v>81</v>
      </c>
      <c r="BK206" s="196">
        <f t="shared" si="69"/>
        <v>0</v>
      </c>
      <c r="BL206" s="15" t="s">
        <v>135</v>
      </c>
      <c r="BM206" s="195" t="s">
        <v>560</v>
      </c>
    </row>
    <row r="207" spans="1:65" s="2" customFormat="1" ht="21.75" customHeight="1">
      <c r="A207" s="32"/>
      <c r="B207" s="33"/>
      <c r="C207" s="183" t="s">
        <v>561</v>
      </c>
      <c r="D207" s="183" t="s">
        <v>129</v>
      </c>
      <c r="E207" s="184" t="s">
        <v>562</v>
      </c>
      <c r="F207" s="185" t="s">
        <v>563</v>
      </c>
      <c r="G207" s="186" t="s">
        <v>197</v>
      </c>
      <c r="H207" s="187">
        <v>11</v>
      </c>
      <c r="I207" s="188"/>
      <c r="J207" s="189">
        <f t="shared" si="60"/>
        <v>0</v>
      </c>
      <c r="K207" s="185" t="s">
        <v>133</v>
      </c>
      <c r="L207" s="190"/>
      <c r="M207" s="191" t="s">
        <v>19</v>
      </c>
      <c r="N207" s="192" t="s">
        <v>44</v>
      </c>
      <c r="O207" s="62"/>
      <c r="P207" s="193">
        <f t="shared" si="61"/>
        <v>0</v>
      </c>
      <c r="Q207" s="193">
        <v>0</v>
      </c>
      <c r="R207" s="193">
        <f t="shared" si="62"/>
        <v>0</v>
      </c>
      <c r="S207" s="193">
        <v>0</v>
      </c>
      <c r="T207" s="194">
        <f t="shared" si="63"/>
        <v>0</v>
      </c>
      <c r="U207" s="32"/>
      <c r="V207" s="32"/>
      <c r="W207" s="32"/>
      <c r="X207" s="32"/>
      <c r="Y207" s="32"/>
      <c r="Z207" s="32"/>
      <c r="AA207" s="32"/>
      <c r="AB207" s="32"/>
      <c r="AC207" s="32"/>
      <c r="AD207" s="32"/>
      <c r="AE207" s="32"/>
      <c r="AR207" s="195" t="s">
        <v>134</v>
      </c>
      <c r="AT207" s="195" t="s">
        <v>129</v>
      </c>
      <c r="AU207" s="195" t="s">
        <v>81</v>
      </c>
      <c r="AY207" s="15" t="s">
        <v>128</v>
      </c>
      <c r="BE207" s="196">
        <f t="shared" si="64"/>
        <v>0</v>
      </c>
      <c r="BF207" s="196">
        <f t="shared" si="65"/>
        <v>0</v>
      </c>
      <c r="BG207" s="196">
        <f t="shared" si="66"/>
        <v>0</v>
      </c>
      <c r="BH207" s="196">
        <f t="shared" si="67"/>
        <v>0</v>
      </c>
      <c r="BI207" s="196">
        <f t="shared" si="68"/>
        <v>0</v>
      </c>
      <c r="BJ207" s="15" t="s">
        <v>81</v>
      </c>
      <c r="BK207" s="196">
        <f t="shared" si="69"/>
        <v>0</v>
      </c>
      <c r="BL207" s="15" t="s">
        <v>135</v>
      </c>
      <c r="BM207" s="195" t="s">
        <v>564</v>
      </c>
    </row>
    <row r="208" spans="1:65" s="2" customFormat="1" ht="21.75" customHeight="1">
      <c r="A208" s="32"/>
      <c r="B208" s="33"/>
      <c r="C208" s="183" t="s">
        <v>565</v>
      </c>
      <c r="D208" s="183" t="s">
        <v>129</v>
      </c>
      <c r="E208" s="184" t="s">
        <v>566</v>
      </c>
      <c r="F208" s="185" t="s">
        <v>567</v>
      </c>
      <c r="G208" s="186" t="s">
        <v>277</v>
      </c>
      <c r="H208" s="187">
        <v>11</v>
      </c>
      <c r="I208" s="188"/>
      <c r="J208" s="189">
        <f t="shared" si="60"/>
        <v>0</v>
      </c>
      <c r="K208" s="185" t="s">
        <v>133</v>
      </c>
      <c r="L208" s="190"/>
      <c r="M208" s="191" t="s">
        <v>19</v>
      </c>
      <c r="N208" s="192" t="s">
        <v>44</v>
      </c>
      <c r="O208" s="62"/>
      <c r="P208" s="193">
        <f t="shared" si="61"/>
        <v>0</v>
      </c>
      <c r="Q208" s="193">
        <v>0</v>
      </c>
      <c r="R208" s="193">
        <f t="shared" si="62"/>
        <v>0</v>
      </c>
      <c r="S208" s="193">
        <v>0</v>
      </c>
      <c r="T208" s="194">
        <f t="shared" si="63"/>
        <v>0</v>
      </c>
      <c r="U208" s="32"/>
      <c r="V208" s="32"/>
      <c r="W208" s="32"/>
      <c r="X208" s="32"/>
      <c r="Y208" s="32"/>
      <c r="Z208" s="32"/>
      <c r="AA208" s="32"/>
      <c r="AB208" s="32"/>
      <c r="AC208" s="32"/>
      <c r="AD208" s="32"/>
      <c r="AE208" s="32"/>
      <c r="AR208" s="195" t="s">
        <v>134</v>
      </c>
      <c r="AT208" s="195" t="s">
        <v>129</v>
      </c>
      <c r="AU208" s="195" t="s">
        <v>81</v>
      </c>
      <c r="AY208" s="15" t="s">
        <v>128</v>
      </c>
      <c r="BE208" s="196">
        <f t="shared" si="64"/>
        <v>0</v>
      </c>
      <c r="BF208" s="196">
        <f t="shared" si="65"/>
        <v>0</v>
      </c>
      <c r="BG208" s="196">
        <f t="shared" si="66"/>
        <v>0</v>
      </c>
      <c r="BH208" s="196">
        <f t="shared" si="67"/>
        <v>0</v>
      </c>
      <c r="BI208" s="196">
        <f t="shared" si="68"/>
        <v>0</v>
      </c>
      <c r="BJ208" s="15" t="s">
        <v>81</v>
      </c>
      <c r="BK208" s="196">
        <f t="shared" si="69"/>
        <v>0</v>
      </c>
      <c r="BL208" s="15" t="s">
        <v>135</v>
      </c>
      <c r="BM208" s="195" t="s">
        <v>568</v>
      </c>
    </row>
    <row r="209" spans="1:65" s="2" customFormat="1" ht="21.75" customHeight="1">
      <c r="A209" s="32"/>
      <c r="B209" s="33"/>
      <c r="C209" s="183" t="s">
        <v>569</v>
      </c>
      <c r="D209" s="183" t="s">
        <v>129</v>
      </c>
      <c r="E209" s="184" t="s">
        <v>570</v>
      </c>
      <c r="F209" s="185" t="s">
        <v>571</v>
      </c>
      <c r="G209" s="186" t="s">
        <v>197</v>
      </c>
      <c r="H209" s="187">
        <v>11</v>
      </c>
      <c r="I209" s="188"/>
      <c r="J209" s="189">
        <f t="shared" si="60"/>
        <v>0</v>
      </c>
      <c r="K209" s="185" t="s">
        <v>133</v>
      </c>
      <c r="L209" s="190"/>
      <c r="M209" s="191" t="s">
        <v>19</v>
      </c>
      <c r="N209" s="192" t="s">
        <v>44</v>
      </c>
      <c r="O209" s="62"/>
      <c r="P209" s="193">
        <f t="shared" si="61"/>
        <v>0</v>
      </c>
      <c r="Q209" s="193">
        <v>0</v>
      </c>
      <c r="R209" s="193">
        <f t="shared" si="62"/>
        <v>0</v>
      </c>
      <c r="S209" s="193">
        <v>0</v>
      </c>
      <c r="T209" s="194">
        <f t="shared" si="63"/>
        <v>0</v>
      </c>
      <c r="U209" s="32"/>
      <c r="V209" s="32"/>
      <c r="W209" s="32"/>
      <c r="X209" s="32"/>
      <c r="Y209" s="32"/>
      <c r="Z209" s="32"/>
      <c r="AA209" s="32"/>
      <c r="AB209" s="32"/>
      <c r="AC209" s="32"/>
      <c r="AD209" s="32"/>
      <c r="AE209" s="32"/>
      <c r="AR209" s="195" t="s">
        <v>134</v>
      </c>
      <c r="AT209" s="195" t="s">
        <v>129</v>
      </c>
      <c r="AU209" s="195" t="s">
        <v>81</v>
      </c>
      <c r="AY209" s="15" t="s">
        <v>128</v>
      </c>
      <c r="BE209" s="196">
        <f t="shared" si="64"/>
        <v>0</v>
      </c>
      <c r="BF209" s="196">
        <f t="shared" si="65"/>
        <v>0</v>
      </c>
      <c r="BG209" s="196">
        <f t="shared" si="66"/>
        <v>0</v>
      </c>
      <c r="BH209" s="196">
        <f t="shared" si="67"/>
        <v>0</v>
      </c>
      <c r="BI209" s="196">
        <f t="shared" si="68"/>
        <v>0</v>
      </c>
      <c r="BJ209" s="15" t="s">
        <v>81</v>
      </c>
      <c r="BK209" s="196">
        <f t="shared" si="69"/>
        <v>0</v>
      </c>
      <c r="BL209" s="15" t="s">
        <v>135</v>
      </c>
      <c r="BM209" s="195" t="s">
        <v>572</v>
      </c>
    </row>
    <row r="210" spans="1:65" s="2" customFormat="1" ht="21.75" customHeight="1">
      <c r="A210" s="32"/>
      <c r="B210" s="33"/>
      <c r="C210" s="183" t="s">
        <v>573</v>
      </c>
      <c r="D210" s="183" t="s">
        <v>129</v>
      </c>
      <c r="E210" s="184" t="s">
        <v>574</v>
      </c>
      <c r="F210" s="185" t="s">
        <v>575</v>
      </c>
      <c r="G210" s="186" t="s">
        <v>197</v>
      </c>
      <c r="H210" s="187">
        <v>2</v>
      </c>
      <c r="I210" s="188"/>
      <c r="J210" s="189">
        <f t="shared" si="60"/>
        <v>0</v>
      </c>
      <c r="K210" s="185" t="s">
        <v>133</v>
      </c>
      <c r="L210" s="190"/>
      <c r="M210" s="191" t="s">
        <v>19</v>
      </c>
      <c r="N210" s="192" t="s">
        <v>44</v>
      </c>
      <c r="O210" s="62"/>
      <c r="P210" s="193">
        <f t="shared" si="61"/>
        <v>0</v>
      </c>
      <c r="Q210" s="193">
        <v>0</v>
      </c>
      <c r="R210" s="193">
        <f t="shared" si="62"/>
        <v>0</v>
      </c>
      <c r="S210" s="193">
        <v>0</v>
      </c>
      <c r="T210" s="194">
        <f t="shared" si="63"/>
        <v>0</v>
      </c>
      <c r="U210" s="32"/>
      <c r="V210" s="32"/>
      <c r="W210" s="32"/>
      <c r="X210" s="32"/>
      <c r="Y210" s="32"/>
      <c r="Z210" s="32"/>
      <c r="AA210" s="32"/>
      <c r="AB210" s="32"/>
      <c r="AC210" s="32"/>
      <c r="AD210" s="32"/>
      <c r="AE210" s="32"/>
      <c r="AR210" s="195" t="s">
        <v>134</v>
      </c>
      <c r="AT210" s="195" t="s">
        <v>129</v>
      </c>
      <c r="AU210" s="195" t="s">
        <v>81</v>
      </c>
      <c r="AY210" s="15" t="s">
        <v>128</v>
      </c>
      <c r="BE210" s="196">
        <f t="shared" si="64"/>
        <v>0</v>
      </c>
      <c r="BF210" s="196">
        <f t="shared" si="65"/>
        <v>0</v>
      </c>
      <c r="BG210" s="196">
        <f t="shared" si="66"/>
        <v>0</v>
      </c>
      <c r="BH210" s="196">
        <f t="shared" si="67"/>
        <v>0</v>
      </c>
      <c r="BI210" s="196">
        <f t="shared" si="68"/>
        <v>0</v>
      </c>
      <c r="BJ210" s="15" t="s">
        <v>81</v>
      </c>
      <c r="BK210" s="196">
        <f t="shared" si="69"/>
        <v>0</v>
      </c>
      <c r="BL210" s="15" t="s">
        <v>135</v>
      </c>
      <c r="BM210" s="195" t="s">
        <v>576</v>
      </c>
    </row>
    <row r="211" spans="1:65" s="2" customFormat="1" ht="21.75" customHeight="1">
      <c r="A211" s="32"/>
      <c r="B211" s="33"/>
      <c r="C211" s="183" t="s">
        <v>577</v>
      </c>
      <c r="D211" s="183" t="s">
        <v>129</v>
      </c>
      <c r="E211" s="184" t="s">
        <v>578</v>
      </c>
      <c r="F211" s="185" t="s">
        <v>579</v>
      </c>
      <c r="G211" s="186" t="s">
        <v>197</v>
      </c>
      <c r="H211" s="187">
        <v>11</v>
      </c>
      <c r="I211" s="188"/>
      <c r="J211" s="189">
        <f t="shared" si="60"/>
        <v>0</v>
      </c>
      <c r="K211" s="185" t="s">
        <v>133</v>
      </c>
      <c r="L211" s="190"/>
      <c r="M211" s="191" t="s">
        <v>19</v>
      </c>
      <c r="N211" s="192" t="s">
        <v>44</v>
      </c>
      <c r="O211" s="62"/>
      <c r="P211" s="193">
        <f t="shared" si="61"/>
        <v>0</v>
      </c>
      <c r="Q211" s="193">
        <v>0</v>
      </c>
      <c r="R211" s="193">
        <f t="shared" si="62"/>
        <v>0</v>
      </c>
      <c r="S211" s="193">
        <v>0</v>
      </c>
      <c r="T211" s="194">
        <f t="shared" si="63"/>
        <v>0</v>
      </c>
      <c r="U211" s="32"/>
      <c r="V211" s="32"/>
      <c r="W211" s="32"/>
      <c r="X211" s="32"/>
      <c r="Y211" s="32"/>
      <c r="Z211" s="32"/>
      <c r="AA211" s="32"/>
      <c r="AB211" s="32"/>
      <c r="AC211" s="32"/>
      <c r="AD211" s="32"/>
      <c r="AE211" s="32"/>
      <c r="AR211" s="195" t="s">
        <v>134</v>
      </c>
      <c r="AT211" s="195" t="s">
        <v>129</v>
      </c>
      <c r="AU211" s="195" t="s">
        <v>81</v>
      </c>
      <c r="AY211" s="15" t="s">
        <v>128</v>
      </c>
      <c r="BE211" s="196">
        <f t="shared" si="64"/>
        <v>0</v>
      </c>
      <c r="BF211" s="196">
        <f t="shared" si="65"/>
        <v>0</v>
      </c>
      <c r="BG211" s="196">
        <f t="shared" si="66"/>
        <v>0</v>
      </c>
      <c r="BH211" s="196">
        <f t="shared" si="67"/>
        <v>0</v>
      </c>
      <c r="BI211" s="196">
        <f t="shared" si="68"/>
        <v>0</v>
      </c>
      <c r="BJ211" s="15" t="s">
        <v>81</v>
      </c>
      <c r="BK211" s="196">
        <f t="shared" si="69"/>
        <v>0</v>
      </c>
      <c r="BL211" s="15" t="s">
        <v>135</v>
      </c>
      <c r="BM211" s="195" t="s">
        <v>580</v>
      </c>
    </row>
    <row r="212" spans="1:65" s="2" customFormat="1" ht="21.75" customHeight="1">
      <c r="A212" s="32"/>
      <c r="B212" s="33"/>
      <c r="C212" s="183" t="s">
        <v>581</v>
      </c>
      <c r="D212" s="183" t="s">
        <v>129</v>
      </c>
      <c r="E212" s="184" t="s">
        <v>582</v>
      </c>
      <c r="F212" s="185" t="s">
        <v>583</v>
      </c>
      <c r="G212" s="186" t="s">
        <v>197</v>
      </c>
      <c r="H212" s="187">
        <v>6</v>
      </c>
      <c r="I212" s="188"/>
      <c r="J212" s="189">
        <f t="shared" si="60"/>
        <v>0</v>
      </c>
      <c r="K212" s="185" t="s">
        <v>133</v>
      </c>
      <c r="L212" s="190"/>
      <c r="M212" s="191" t="s">
        <v>19</v>
      </c>
      <c r="N212" s="192" t="s">
        <v>44</v>
      </c>
      <c r="O212" s="62"/>
      <c r="P212" s="193">
        <f t="shared" si="61"/>
        <v>0</v>
      </c>
      <c r="Q212" s="193">
        <v>0</v>
      </c>
      <c r="R212" s="193">
        <f t="shared" si="62"/>
        <v>0</v>
      </c>
      <c r="S212" s="193">
        <v>0</v>
      </c>
      <c r="T212" s="194">
        <f t="shared" si="63"/>
        <v>0</v>
      </c>
      <c r="U212" s="32"/>
      <c r="V212" s="32"/>
      <c r="W212" s="32"/>
      <c r="X212" s="32"/>
      <c r="Y212" s="32"/>
      <c r="Z212" s="32"/>
      <c r="AA212" s="32"/>
      <c r="AB212" s="32"/>
      <c r="AC212" s="32"/>
      <c r="AD212" s="32"/>
      <c r="AE212" s="32"/>
      <c r="AR212" s="195" t="s">
        <v>134</v>
      </c>
      <c r="AT212" s="195" t="s">
        <v>129</v>
      </c>
      <c r="AU212" s="195" t="s">
        <v>81</v>
      </c>
      <c r="AY212" s="15" t="s">
        <v>128</v>
      </c>
      <c r="BE212" s="196">
        <f t="shared" si="64"/>
        <v>0</v>
      </c>
      <c r="BF212" s="196">
        <f t="shared" si="65"/>
        <v>0</v>
      </c>
      <c r="BG212" s="196">
        <f t="shared" si="66"/>
        <v>0</v>
      </c>
      <c r="BH212" s="196">
        <f t="shared" si="67"/>
        <v>0</v>
      </c>
      <c r="BI212" s="196">
        <f t="shared" si="68"/>
        <v>0</v>
      </c>
      <c r="BJ212" s="15" t="s">
        <v>81</v>
      </c>
      <c r="BK212" s="196">
        <f t="shared" si="69"/>
        <v>0</v>
      </c>
      <c r="BL212" s="15" t="s">
        <v>135</v>
      </c>
      <c r="BM212" s="195" t="s">
        <v>584</v>
      </c>
    </row>
    <row r="213" spans="1:65" s="2" customFormat="1" ht="21.75" customHeight="1">
      <c r="A213" s="32"/>
      <c r="B213" s="33"/>
      <c r="C213" s="183" t="s">
        <v>585</v>
      </c>
      <c r="D213" s="183" t="s">
        <v>129</v>
      </c>
      <c r="E213" s="184" t="s">
        <v>586</v>
      </c>
      <c r="F213" s="185" t="s">
        <v>587</v>
      </c>
      <c r="G213" s="186" t="s">
        <v>197</v>
      </c>
      <c r="H213" s="187">
        <v>11</v>
      </c>
      <c r="I213" s="188"/>
      <c r="J213" s="189">
        <f t="shared" si="60"/>
        <v>0</v>
      </c>
      <c r="K213" s="185" t="s">
        <v>133</v>
      </c>
      <c r="L213" s="190"/>
      <c r="M213" s="191" t="s">
        <v>19</v>
      </c>
      <c r="N213" s="192" t="s">
        <v>44</v>
      </c>
      <c r="O213" s="62"/>
      <c r="P213" s="193">
        <f t="shared" si="61"/>
        <v>0</v>
      </c>
      <c r="Q213" s="193">
        <v>0</v>
      </c>
      <c r="R213" s="193">
        <f t="shared" si="62"/>
        <v>0</v>
      </c>
      <c r="S213" s="193">
        <v>0</v>
      </c>
      <c r="T213" s="194">
        <f t="shared" si="63"/>
        <v>0</v>
      </c>
      <c r="U213" s="32"/>
      <c r="V213" s="32"/>
      <c r="W213" s="32"/>
      <c r="X213" s="32"/>
      <c r="Y213" s="32"/>
      <c r="Z213" s="32"/>
      <c r="AA213" s="32"/>
      <c r="AB213" s="32"/>
      <c r="AC213" s="32"/>
      <c r="AD213" s="32"/>
      <c r="AE213" s="32"/>
      <c r="AR213" s="195" t="s">
        <v>134</v>
      </c>
      <c r="AT213" s="195" t="s">
        <v>129</v>
      </c>
      <c r="AU213" s="195" t="s">
        <v>81</v>
      </c>
      <c r="AY213" s="15" t="s">
        <v>128</v>
      </c>
      <c r="BE213" s="196">
        <f t="shared" si="64"/>
        <v>0</v>
      </c>
      <c r="BF213" s="196">
        <f t="shared" si="65"/>
        <v>0</v>
      </c>
      <c r="BG213" s="196">
        <f t="shared" si="66"/>
        <v>0</v>
      </c>
      <c r="BH213" s="196">
        <f t="shared" si="67"/>
        <v>0</v>
      </c>
      <c r="BI213" s="196">
        <f t="shared" si="68"/>
        <v>0</v>
      </c>
      <c r="BJ213" s="15" t="s">
        <v>81</v>
      </c>
      <c r="BK213" s="196">
        <f t="shared" si="69"/>
        <v>0</v>
      </c>
      <c r="BL213" s="15" t="s">
        <v>135</v>
      </c>
      <c r="BM213" s="195" t="s">
        <v>588</v>
      </c>
    </row>
    <row r="214" spans="1:65" s="2" customFormat="1" ht="21.75" customHeight="1">
      <c r="A214" s="32"/>
      <c r="B214" s="33"/>
      <c r="C214" s="183" t="s">
        <v>589</v>
      </c>
      <c r="D214" s="183" t="s">
        <v>129</v>
      </c>
      <c r="E214" s="184" t="s">
        <v>590</v>
      </c>
      <c r="F214" s="185" t="s">
        <v>591</v>
      </c>
      <c r="G214" s="186" t="s">
        <v>197</v>
      </c>
      <c r="H214" s="187">
        <v>6</v>
      </c>
      <c r="I214" s="188"/>
      <c r="J214" s="189">
        <f t="shared" si="60"/>
        <v>0</v>
      </c>
      <c r="K214" s="185" t="s">
        <v>133</v>
      </c>
      <c r="L214" s="190"/>
      <c r="M214" s="191" t="s">
        <v>19</v>
      </c>
      <c r="N214" s="192" t="s">
        <v>44</v>
      </c>
      <c r="O214" s="62"/>
      <c r="P214" s="193">
        <f t="shared" si="61"/>
        <v>0</v>
      </c>
      <c r="Q214" s="193">
        <v>0</v>
      </c>
      <c r="R214" s="193">
        <f t="shared" si="62"/>
        <v>0</v>
      </c>
      <c r="S214" s="193">
        <v>0</v>
      </c>
      <c r="T214" s="194">
        <f t="shared" si="63"/>
        <v>0</v>
      </c>
      <c r="U214" s="32"/>
      <c r="V214" s="32"/>
      <c r="W214" s="32"/>
      <c r="X214" s="32"/>
      <c r="Y214" s="32"/>
      <c r="Z214" s="32"/>
      <c r="AA214" s="32"/>
      <c r="AB214" s="32"/>
      <c r="AC214" s="32"/>
      <c r="AD214" s="32"/>
      <c r="AE214" s="32"/>
      <c r="AR214" s="195" t="s">
        <v>134</v>
      </c>
      <c r="AT214" s="195" t="s">
        <v>129</v>
      </c>
      <c r="AU214" s="195" t="s">
        <v>81</v>
      </c>
      <c r="AY214" s="15" t="s">
        <v>128</v>
      </c>
      <c r="BE214" s="196">
        <f t="shared" si="64"/>
        <v>0</v>
      </c>
      <c r="BF214" s="196">
        <f t="shared" si="65"/>
        <v>0</v>
      </c>
      <c r="BG214" s="196">
        <f t="shared" si="66"/>
        <v>0</v>
      </c>
      <c r="BH214" s="196">
        <f t="shared" si="67"/>
        <v>0</v>
      </c>
      <c r="BI214" s="196">
        <f t="shared" si="68"/>
        <v>0</v>
      </c>
      <c r="BJ214" s="15" t="s">
        <v>81</v>
      </c>
      <c r="BK214" s="196">
        <f t="shared" si="69"/>
        <v>0</v>
      </c>
      <c r="BL214" s="15" t="s">
        <v>135</v>
      </c>
      <c r="BM214" s="195" t="s">
        <v>592</v>
      </c>
    </row>
    <row r="215" spans="1:65" s="2" customFormat="1" ht="21.75" customHeight="1">
      <c r="A215" s="32"/>
      <c r="B215" s="33"/>
      <c r="C215" s="183" t="s">
        <v>593</v>
      </c>
      <c r="D215" s="183" t="s">
        <v>129</v>
      </c>
      <c r="E215" s="184" t="s">
        <v>594</v>
      </c>
      <c r="F215" s="185" t="s">
        <v>595</v>
      </c>
      <c r="G215" s="186" t="s">
        <v>197</v>
      </c>
      <c r="H215" s="187">
        <v>6</v>
      </c>
      <c r="I215" s="188"/>
      <c r="J215" s="189">
        <f t="shared" si="60"/>
        <v>0</v>
      </c>
      <c r="K215" s="185" t="s">
        <v>133</v>
      </c>
      <c r="L215" s="190"/>
      <c r="M215" s="191" t="s">
        <v>19</v>
      </c>
      <c r="N215" s="192" t="s">
        <v>44</v>
      </c>
      <c r="O215" s="62"/>
      <c r="P215" s="193">
        <f t="shared" si="61"/>
        <v>0</v>
      </c>
      <c r="Q215" s="193">
        <v>0</v>
      </c>
      <c r="R215" s="193">
        <f t="shared" si="62"/>
        <v>0</v>
      </c>
      <c r="S215" s="193">
        <v>0</v>
      </c>
      <c r="T215" s="194">
        <f t="shared" si="63"/>
        <v>0</v>
      </c>
      <c r="U215" s="32"/>
      <c r="V215" s="32"/>
      <c r="W215" s="32"/>
      <c r="X215" s="32"/>
      <c r="Y215" s="32"/>
      <c r="Z215" s="32"/>
      <c r="AA215" s="32"/>
      <c r="AB215" s="32"/>
      <c r="AC215" s="32"/>
      <c r="AD215" s="32"/>
      <c r="AE215" s="32"/>
      <c r="AR215" s="195" t="s">
        <v>134</v>
      </c>
      <c r="AT215" s="195" t="s">
        <v>129</v>
      </c>
      <c r="AU215" s="195" t="s">
        <v>81</v>
      </c>
      <c r="AY215" s="15" t="s">
        <v>128</v>
      </c>
      <c r="BE215" s="196">
        <f t="shared" si="64"/>
        <v>0</v>
      </c>
      <c r="BF215" s="196">
        <f t="shared" si="65"/>
        <v>0</v>
      </c>
      <c r="BG215" s="196">
        <f t="shared" si="66"/>
        <v>0</v>
      </c>
      <c r="BH215" s="196">
        <f t="shared" si="67"/>
        <v>0</v>
      </c>
      <c r="BI215" s="196">
        <f t="shared" si="68"/>
        <v>0</v>
      </c>
      <c r="BJ215" s="15" t="s">
        <v>81</v>
      </c>
      <c r="BK215" s="196">
        <f t="shared" si="69"/>
        <v>0</v>
      </c>
      <c r="BL215" s="15" t="s">
        <v>135</v>
      </c>
      <c r="BM215" s="195" t="s">
        <v>596</v>
      </c>
    </row>
    <row r="216" spans="1:65" s="2" customFormat="1" ht="21.75" customHeight="1">
      <c r="A216" s="32"/>
      <c r="B216" s="33"/>
      <c r="C216" s="197" t="s">
        <v>597</v>
      </c>
      <c r="D216" s="197" t="s">
        <v>200</v>
      </c>
      <c r="E216" s="198" t="s">
        <v>598</v>
      </c>
      <c r="F216" s="199" t="s">
        <v>599</v>
      </c>
      <c r="G216" s="200" t="s">
        <v>197</v>
      </c>
      <c r="H216" s="201">
        <v>2</v>
      </c>
      <c r="I216" s="202"/>
      <c r="J216" s="203">
        <f t="shared" si="60"/>
        <v>0</v>
      </c>
      <c r="K216" s="199" t="s">
        <v>133</v>
      </c>
      <c r="L216" s="37"/>
      <c r="M216" s="204" t="s">
        <v>19</v>
      </c>
      <c r="N216" s="205" t="s">
        <v>44</v>
      </c>
      <c r="O216" s="62"/>
      <c r="P216" s="193">
        <f t="shared" si="61"/>
        <v>0</v>
      </c>
      <c r="Q216" s="193">
        <v>0</v>
      </c>
      <c r="R216" s="193">
        <f t="shared" si="62"/>
        <v>0</v>
      </c>
      <c r="S216" s="193">
        <v>0</v>
      </c>
      <c r="T216" s="194">
        <f t="shared" si="63"/>
        <v>0</v>
      </c>
      <c r="U216" s="32"/>
      <c r="V216" s="32"/>
      <c r="W216" s="32"/>
      <c r="X216" s="32"/>
      <c r="Y216" s="32"/>
      <c r="Z216" s="32"/>
      <c r="AA216" s="32"/>
      <c r="AB216" s="32"/>
      <c r="AC216" s="32"/>
      <c r="AD216" s="32"/>
      <c r="AE216" s="32"/>
      <c r="AR216" s="195" t="s">
        <v>135</v>
      </c>
      <c r="AT216" s="195" t="s">
        <v>200</v>
      </c>
      <c r="AU216" s="195" t="s">
        <v>81</v>
      </c>
      <c r="AY216" s="15" t="s">
        <v>128</v>
      </c>
      <c r="BE216" s="196">
        <f t="shared" si="64"/>
        <v>0</v>
      </c>
      <c r="BF216" s="196">
        <f t="shared" si="65"/>
        <v>0</v>
      </c>
      <c r="BG216" s="196">
        <f t="shared" si="66"/>
        <v>0</v>
      </c>
      <c r="BH216" s="196">
        <f t="shared" si="67"/>
        <v>0</v>
      </c>
      <c r="BI216" s="196">
        <f t="shared" si="68"/>
        <v>0</v>
      </c>
      <c r="BJ216" s="15" t="s">
        <v>81</v>
      </c>
      <c r="BK216" s="196">
        <f t="shared" si="69"/>
        <v>0</v>
      </c>
      <c r="BL216" s="15" t="s">
        <v>135</v>
      </c>
      <c r="BM216" s="195" t="s">
        <v>600</v>
      </c>
    </row>
    <row r="217" spans="1:65" s="2" customFormat="1" ht="21.75" customHeight="1">
      <c r="A217" s="32"/>
      <c r="B217" s="33"/>
      <c r="C217" s="197" t="s">
        <v>601</v>
      </c>
      <c r="D217" s="197" t="s">
        <v>200</v>
      </c>
      <c r="E217" s="198" t="s">
        <v>602</v>
      </c>
      <c r="F217" s="199" t="s">
        <v>603</v>
      </c>
      <c r="G217" s="200" t="s">
        <v>197</v>
      </c>
      <c r="H217" s="201">
        <v>11</v>
      </c>
      <c r="I217" s="202"/>
      <c r="J217" s="203">
        <f t="shared" si="60"/>
        <v>0</v>
      </c>
      <c r="K217" s="199" t="s">
        <v>133</v>
      </c>
      <c r="L217" s="37"/>
      <c r="M217" s="204" t="s">
        <v>19</v>
      </c>
      <c r="N217" s="205" t="s">
        <v>44</v>
      </c>
      <c r="O217" s="62"/>
      <c r="P217" s="193">
        <f t="shared" si="61"/>
        <v>0</v>
      </c>
      <c r="Q217" s="193">
        <v>0</v>
      </c>
      <c r="R217" s="193">
        <f t="shared" si="62"/>
        <v>0</v>
      </c>
      <c r="S217" s="193">
        <v>0</v>
      </c>
      <c r="T217" s="194">
        <f t="shared" si="63"/>
        <v>0</v>
      </c>
      <c r="U217" s="32"/>
      <c r="V217" s="32"/>
      <c r="W217" s="32"/>
      <c r="X217" s="32"/>
      <c r="Y217" s="32"/>
      <c r="Z217" s="32"/>
      <c r="AA217" s="32"/>
      <c r="AB217" s="32"/>
      <c r="AC217" s="32"/>
      <c r="AD217" s="32"/>
      <c r="AE217" s="32"/>
      <c r="AR217" s="195" t="s">
        <v>135</v>
      </c>
      <c r="AT217" s="195" t="s">
        <v>200</v>
      </c>
      <c r="AU217" s="195" t="s">
        <v>81</v>
      </c>
      <c r="AY217" s="15" t="s">
        <v>128</v>
      </c>
      <c r="BE217" s="196">
        <f t="shared" si="64"/>
        <v>0</v>
      </c>
      <c r="BF217" s="196">
        <f t="shared" si="65"/>
        <v>0</v>
      </c>
      <c r="BG217" s="196">
        <f t="shared" si="66"/>
        <v>0</v>
      </c>
      <c r="BH217" s="196">
        <f t="shared" si="67"/>
        <v>0</v>
      </c>
      <c r="BI217" s="196">
        <f t="shared" si="68"/>
        <v>0</v>
      </c>
      <c r="BJ217" s="15" t="s">
        <v>81</v>
      </c>
      <c r="BK217" s="196">
        <f t="shared" si="69"/>
        <v>0</v>
      </c>
      <c r="BL217" s="15" t="s">
        <v>135</v>
      </c>
      <c r="BM217" s="195" t="s">
        <v>604</v>
      </c>
    </row>
    <row r="218" spans="1:65" s="2" customFormat="1" ht="21.75" customHeight="1">
      <c r="A218" s="32"/>
      <c r="B218" s="33"/>
      <c r="C218" s="197" t="s">
        <v>605</v>
      </c>
      <c r="D218" s="197" t="s">
        <v>200</v>
      </c>
      <c r="E218" s="198" t="s">
        <v>606</v>
      </c>
      <c r="F218" s="199" t="s">
        <v>607</v>
      </c>
      <c r="G218" s="200" t="s">
        <v>197</v>
      </c>
      <c r="H218" s="201">
        <v>11</v>
      </c>
      <c r="I218" s="202"/>
      <c r="J218" s="203">
        <f t="shared" si="60"/>
        <v>0</v>
      </c>
      <c r="K218" s="199" t="s">
        <v>133</v>
      </c>
      <c r="L218" s="37"/>
      <c r="M218" s="204" t="s">
        <v>19</v>
      </c>
      <c r="N218" s="205" t="s">
        <v>44</v>
      </c>
      <c r="O218" s="62"/>
      <c r="P218" s="193">
        <f t="shared" si="61"/>
        <v>0</v>
      </c>
      <c r="Q218" s="193">
        <v>0</v>
      </c>
      <c r="R218" s="193">
        <f t="shared" si="62"/>
        <v>0</v>
      </c>
      <c r="S218" s="193">
        <v>0</v>
      </c>
      <c r="T218" s="194">
        <f t="shared" si="63"/>
        <v>0</v>
      </c>
      <c r="U218" s="32"/>
      <c r="V218" s="32"/>
      <c r="W218" s="32"/>
      <c r="X218" s="32"/>
      <c r="Y218" s="32"/>
      <c r="Z218" s="32"/>
      <c r="AA218" s="32"/>
      <c r="AB218" s="32"/>
      <c r="AC218" s="32"/>
      <c r="AD218" s="32"/>
      <c r="AE218" s="32"/>
      <c r="AR218" s="195" t="s">
        <v>135</v>
      </c>
      <c r="AT218" s="195" t="s">
        <v>200</v>
      </c>
      <c r="AU218" s="195" t="s">
        <v>81</v>
      </c>
      <c r="AY218" s="15" t="s">
        <v>128</v>
      </c>
      <c r="BE218" s="196">
        <f t="shared" si="64"/>
        <v>0</v>
      </c>
      <c r="BF218" s="196">
        <f t="shared" si="65"/>
        <v>0</v>
      </c>
      <c r="BG218" s="196">
        <f t="shared" si="66"/>
        <v>0</v>
      </c>
      <c r="BH218" s="196">
        <f t="shared" si="67"/>
        <v>0</v>
      </c>
      <c r="BI218" s="196">
        <f t="shared" si="68"/>
        <v>0</v>
      </c>
      <c r="BJ218" s="15" t="s">
        <v>81</v>
      </c>
      <c r="BK218" s="196">
        <f t="shared" si="69"/>
        <v>0</v>
      </c>
      <c r="BL218" s="15" t="s">
        <v>135</v>
      </c>
      <c r="BM218" s="195" t="s">
        <v>608</v>
      </c>
    </row>
    <row r="219" spans="1:65" s="2" customFormat="1" ht="21.75" customHeight="1">
      <c r="A219" s="32"/>
      <c r="B219" s="33"/>
      <c r="C219" s="197" t="s">
        <v>609</v>
      </c>
      <c r="D219" s="197" t="s">
        <v>200</v>
      </c>
      <c r="E219" s="198" t="s">
        <v>610</v>
      </c>
      <c r="F219" s="199" t="s">
        <v>611</v>
      </c>
      <c r="G219" s="200" t="s">
        <v>197</v>
      </c>
      <c r="H219" s="201">
        <v>11</v>
      </c>
      <c r="I219" s="202"/>
      <c r="J219" s="203">
        <f t="shared" si="60"/>
        <v>0</v>
      </c>
      <c r="K219" s="199" t="s">
        <v>133</v>
      </c>
      <c r="L219" s="37"/>
      <c r="M219" s="204" t="s">
        <v>19</v>
      </c>
      <c r="N219" s="205" t="s">
        <v>44</v>
      </c>
      <c r="O219" s="62"/>
      <c r="P219" s="193">
        <f t="shared" si="61"/>
        <v>0</v>
      </c>
      <c r="Q219" s="193">
        <v>0</v>
      </c>
      <c r="R219" s="193">
        <f t="shared" si="62"/>
        <v>0</v>
      </c>
      <c r="S219" s="193">
        <v>0</v>
      </c>
      <c r="T219" s="194">
        <f t="shared" si="63"/>
        <v>0</v>
      </c>
      <c r="U219" s="32"/>
      <c r="V219" s="32"/>
      <c r="W219" s="32"/>
      <c r="X219" s="32"/>
      <c r="Y219" s="32"/>
      <c r="Z219" s="32"/>
      <c r="AA219" s="32"/>
      <c r="AB219" s="32"/>
      <c r="AC219" s="32"/>
      <c r="AD219" s="32"/>
      <c r="AE219" s="32"/>
      <c r="AR219" s="195" t="s">
        <v>135</v>
      </c>
      <c r="AT219" s="195" t="s">
        <v>200</v>
      </c>
      <c r="AU219" s="195" t="s">
        <v>81</v>
      </c>
      <c r="AY219" s="15" t="s">
        <v>128</v>
      </c>
      <c r="BE219" s="196">
        <f t="shared" si="64"/>
        <v>0</v>
      </c>
      <c r="BF219" s="196">
        <f t="shared" si="65"/>
        <v>0</v>
      </c>
      <c r="BG219" s="196">
        <f t="shared" si="66"/>
        <v>0</v>
      </c>
      <c r="BH219" s="196">
        <f t="shared" si="67"/>
        <v>0</v>
      </c>
      <c r="BI219" s="196">
        <f t="shared" si="68"/>
        <v>0</v>
      </c>
      <c r="BJ219" s="15" t="s">
        <v>81</v>
      </c>
      <c r="BK219" s="196">
        <f t="shared" si="69"/>
        <v>0</v>
      </c>
      <c r="BL219" s="15" t="s">
        <v>135</v>
      </c>
      <c r="BM219" s="195" t="s">
        <v>612</v>
      </c>
    </row>
    <row r="220" spans="1:65" s="2" customFormat="1" ht="21.75" customHeight="1">
      <c r="A220" s="32"/>
      <c r="B220" s="33"/>
      <c r="C220" s="197" t="s">
        <v>613</v>
      </c>
      <c r="D220" s="197" t="s">
        <v>200</v>
      </c>
      <c r="E220" s="198" t="s">
        <v>614</v>
      </c>
      <c r="F220" s="199" t="s">
        <v>615</v>
      </c>
      <c r="G220" s="200" t="s">
        <v>197</v>
      </c>
      <c r="H220" s="201">
        <v>2</v>
      </c>
      <c r="I220" s="202"/>
      <c r="J220" s="203">
        <f t="shared" si="60"/>
        <v>0</v>
      </c>
      <c r="K220" s="199" t="s">
        <v>133</v>
      </c>
      <c r="L220" s="37"/>
      <c r="M220" s="204" t="s">
        <v>19</v>
      </c>
      <c r="N220" s="205" t="s">
        <v>44</v>
      </c>
      <c r="O220" s="62"/>
      <c r="P220" s="193">
        <f t="shared" si="61"/>
        <v>0</v>
      </c>
      <c r="Q220" s="193">
        <v>0</v>
      </c>
      <c r="R220" s="193">
        <f t="shared" si="62"/>
        <v>0</v>
      </c>
      <c r="S220" s="193">
        <v>0</v>
      </c>
      <c r="T220" s="194">
        <f t="shared" si="63"/>
        <v>0</v>
      </c>
      <c r="U220" s="32"/>
      <c r="V220" s="32"/>
      <c r="W220" s="32"/>
      <c r="X220" s="32"/>
      <c r="Y220" s="32"/>
      <c r="Z220" s="32"/>
      <c r="AA220" s="32"/>
      <c r="AB220" s="32"/>
      <c r="AC220" s="32"/>
      <c r="AD220" s="32"/>
      <c r="AE220" s="32"/>
      <c r="AR220" s="195" t="s">
        <v>135</v>
      </c>
      <c r="AT220" s="195" t="s">
        <v>200</v>
      </c>
      <c r="AU220" s="195" t="s">
        <v>81</v>
      </c>
      <c r="AY220" s="15" t="s">
        <v>128</v>
      </c>
      <c r="BE220" s="196">
        <f t="shared" si="64"/>
        <v>0</v>
      </c>
      <c r="BF220" s="196">
        <f t="shared" si="65"/>
        <v>0</v>
      </c>
      <c r="BG220" s="196">
        <f t="shared" si="66"/>
        <v>0</v>
      </c>
      <c r="BH220" s="196">
        <f t="shared" si="67"/>
        <v>0</v>
      </c>
      <c r="BI220" s="196">
        <f t="shared" si="68"/>
        <v>0</v>
      </c>
      <c r="BJ220" s="15" t="s">
        <v>81</v>
      </c>
      <c r="BK220" s="196">
        <f t="shared" si="69"/>
        <v>0</v>
      </c>
      <c r="BL220" s="15" t="s">
        <v>135</v>
      </c>
      <c r="BM220" s="195" t="s">
        <v>616</v>
      </c>
    </row>
    <row r="221" spans="1:65" s="2" customFormat="1" ht="21.75" customHeight="1">
      <c r="A221" s="32"/>
      <c r="B221" s="33"/>
      <c r="C221" s="197" t="s">
        <v>617</v>
      </c>
      <c r="D221" s="197" t="s">
        <v>200</v>
      </c>
      <c r="E221" s="198" t="s">
        <v>618</v>
      </c>
      <c r="F221" s="199" t="s">
        <v>619</v>
      </c>
      <c r="G221" s="200" t="s">
        <v>197</v>
      </c>
      <c r="H221" s="201">
        <v>11</v>
      </c>
      <c r="I221" s="202"/>
      <c r="J221" s="203">
        <f t="shared" si="60"/>
        <v>0</v>
      </c>
      <c r="K221" s="199" t="s">
        <v>133</v>
      </c>
      <c r="L221" s="37"/>
      <c r="M221" s="204" t="s">
        <v>19</v>
      </c>
      <c r="N221" s="205" t="s">
        <v>44</v>
      </c>
      <c r="O221" s="62"/>
      <c r="P221" s="193">
        <f t="shared" si="61"/>
        <v>0</v>
      </c>
      <c r="Q221" s="193">
        <v>0</v>
      </c>
      <c r="R221" s="193">
        <f t="shared" si="62"/>
        <v>0</v>
      </c>
      <c r="S221" s="193">
        <v>0</v>
      </c>
      <c r="T221" s="194">
        <f t="shared" si="63"/>
        <v>0</v>
      </c>
      <c r="U221" s="32"/>
      <c r="V221" s="32"/>
      <c r="W221" s="32"/>
      <c r="X221" s="32"/>
      <c r="Y221" s="32"/>
      <c r="Z221" s="32"/>
      <c r="AA221" s="32"/>
      <c r="AB221" s="32"/>
      <c r="AC221" s="32"/>
      <c r="AD221" s="32"/>
      <c r="AE221" s="32"/>
      <c r="AR221" s="195" t="s">
        <v>135</v>
      </c>
      <c r="AT221" s="195" t="s">
        <v>200</v>
      </c>
      <c r="AU221" s="195" t="s">
        <v>81</v>
      </c>
      <c r="AY221" s="15" t="s">
        <v>128</v>
      </c>
      <c r="BE221" s="196">
        <f t="shared" si="64"/>
        <v>0</v>
      </c>
      <c r="BF221" s="196">
        <f t="shared" si="65"/>
        <v>0</v>
      </c>
      <c r="BG221" s="196">
        <f t="shared" si="66"/>
        <v>0</v>
      </c>
      <c r="BH221" s="196">
        <f t="shared" si="67"/>
        <v>0</v>
      </c>
      <c r="BI221" s="196">
        <f t="shared" si="68"/>
        <v>0</v>
      </c>
      <c r="BJ221" s="15" t="s">
        <v>81</v>
      </c>
      <c r="BK221" s="196">
        <f t="shared" si="69"/>
        <v>0</v>
      </c>
      <c r="BL221" s="15" t="s">
        <v>135</v>
      </c>
      <c r="BM221" s="195" t="s">
        <v>620</v>
      </c>
    </row>
    <row r="222" spans="1:65" s="2" customFormat="1" ht="21.75" customHeight="1">
      <c r="A222" s="32"/>
      <c r="B222" s="33"/>
      <c r="C222" s="197" t="s">
        <v>621</v>
      </c>
      <c r="D222" s="197" t="s">
        <v>200</v>
      </c>
      <c r="E222" s="198" t="s">
        <v>622</v>
      </c>
      <c r="F222" s="199" t="s">
        <v>623</v>
      </c>
      <c r="G222" s="200" t="s">
        <v>197</v>
      </c>
      <c r="H222" s="201">
        <v>11</v>
      </c>
      <c r="I222" s="202"/>
      <c r="J222" s="203">
        <f t="shared" si="60"/>
        <v>0</v>
      </c>
      <c r="K222" s="199" t="s">
        <v>133</v>
      </c>
      <c r="L222" s="37"/>
      <c r="M222" s="204" t="s">
        <v>19</v>
      </c>
      <c r="N222" s="205" t="s">
        <v>44</v>
      </c>
      <c r="O222" s="62"/>
      <c r="P222" s="193">
        <f t="shared" si="61"/>
        <v>0</v>
      </c>
      <c r="Q222" s="193">
        <v>0</v>
      </c>
      <c r="R222" s="193">
        <f t="shared" si="62"/>
        <v>0</v>
      </c>
      <c r="S222" s="193">
        <v>0</v>
      </c>
      <c r="T222" s="194">
        <f t="shared" si="63"/>
        <v>0</v>
      </c>
      <c r="U222" s="32"/>
      <c r="V222" s="32"/>
      <c r="W222" s="32"/>
      <c r="X222" s="32"/>
      <c r="Y222" s="32"/>
      <c r="Z222" s="32"/>
      <c r="AA222" s="32"/>
      <c r="AB222" s="32"/>
      <c r="AC222" s="32"/>
      <c r="AD222" s="32"/>
      <c r="AE222" s="32"/>
      <c r="AR222" s="195" t="s">
        <v>135</v>
      </c>
      <c r="AT222" s="195" t="s">
        <v>200</v>
      </c>
      <c r="AU222" s="195" t="s">
        <v>81</v>
      </c>
      <c r="AY222" s="15" t="s">
        <v>128</v>
      </c>
      <c r="BE222" s="196">
        <f t="shared" si="64"/>
        <v>0</v>
      </c>
      <c r="BF222" s="196">
        <f t="shared" si="65"/>
        <v>0</v>
      </c>
      <c r="BG222" s="196">
        <f t="shared" si="66"/>
        <v>0</v>
      </c>
      <c r="BH222" s="196">
        <f t="shared" si="67"/>
        <v>0</v>
      </c>
      <c r="BI222" s="196">
        <f t="shared" si="68"/>
        <v>0</v>
      </c>
      <c r="BJ222" s="15" t="s">
        <v>81</v>
      </c>
      <c r="BK222" s="196">
        <f t="shared" si="69"/>
        <v>0</v>
      </c>
      <c r="BL222" s="15" t="s">
        <v>135</v>
      </c>
      <c r="BM222" s="195" t="s">
        <v>624</v>
      </c>
    </row>
    <row r="223" spans="1:65" s="2" customFormat="1" ht="21.75" customHeight="1">
      <c r="A223" s="32"/>
      <c r="B223" s="33"/>
      <c r="C223" s="197" t="s">
        <v>625</v>
      </c>
      <c r="D223" s="197" t="s">
        <v>200</v>
      </c>
      <c r="E223" s="198" t="s">
        <v>626</v>
      </c>
      <c r="F223" s="199" t="s">
        <v>627</v>
      </c>
      <c r="G223" s="200" t="s">
        <v>197</v>
      </c>
      <c r="H223" s="201">
        <v>11</v>
      </c>
      <c r="I223" s="202"/>
      <c r="J223" s="203">
        <f t="shared" si="60"/>
        <v>0</v>
      </c>
      <c r="K223" s="199" t="s">
        <v>133</v>
      </c>
      <c r="L223" s="37"/>
      <c r="M223" s="204" t="s">
        <v>19</v>
      </c>
      <c r="N223" s="205" t="s">
        <v>44</v>
      </c>
      <c r="O223" s="62"/>
      <c r="P223" s="193">
        <f t="shared" si="61"/>
        <v>0</v>
      </c>
      <c r="Q223" s="193">
        <v>0</v>
      </c>
      <c r="R223" s="193">
        <f t="shared" si="62"/>
        <v>0</v>
      </c>
      <c r="S223" s="193">
        <v>0</v>
      </c>
      <c r="T223" s="194">
        <f t="shared" si="63"/>
        <v>0</v>
      </c>
      <c r="U223" s="32"/>
      <c r="V223" s="32"/>
      <c r="W223" s="32"/>
      <c r="X223" s="32"/>
      <c r="Y223" s="32"/>
      <c r="Z223" s="32"/>
      <c r="AA223" s="32"/>
      <c r="AB223" s="32"/>
      <c r="AC223" s="32"/>
      <c r="AD223" s="32"/>
      <c r="AE223" s="32"/>
      <c r="AR223" s="195" t="s">
        <v>135</v>
      </c>
      <c r="AT223" s="195" t="s">
        <v>200</v>
      </c>
      <c r="AU223" s="195" t="s">
        <v>81</v>
      </c>
      <c r="AY223" s="15" t="s">
        <v>128</v>
      </c>
      <c r="BE223" s="196">
        <f t="shared" si="64"/>
        <v>0</v>
      </c>
      <c r="BF223" s="196">
        <f t="shared" si="65"/>
        <v>0</v>
      </c>
      <c r="BG223" s="196">
        <f t="shared" si="66"/>
        <v>0</v>
      </c>
      <c r="BH223" s="196">
        <f t="shared" si="67"/>
        <v>0</v>
      </c>
      <c r="BI223" s="196">
        <f t="shared" si="68"/>
        <v>0</v>
      </c>
      <c r="BJ223" s="15" t="s">
        <v>81</v>
      </c>
      <c r="BK223" s="196">
        <f t="shared" si="69"/>
        <v>0</v>
      </c>
      <c r="BL223" s="15" t="s">
        <v>135</v>
      </c>
      <c r="BM223" s="195" t="s">
        <v>628</v>
      </c>
    </row>
    <row r="224" spans="1:65" s="12" customFormat="1" ht="25.9" customHeight="1">
      <c r="B224" s="169"/>
      <c r="C224" s="170"/>
      <c r="D224" s="171" t="s">
        <v>72</v>
      </c>
      <c r="E224" s="172" t="s">
        <v>629</v>
      </c>
      <c r="F224" s="172" t="s">
        <v>630</v>
      </c>
      <c r="G224" s="170"/>
      <c r="H224" s="170"/>
      <c r="I224" s="173"/>
      <c r="J224" s="174">
        <f>BK224</f>
        <v>0</v>
      </c>
      <c r="K224" s="170"/>
      <c r="L224" s="175"/>
      <c r="M224" s="176"/>
      <c r="N224" s="177"/>
      <c r="O224" s="177"/>
      <c r="P224" s="178">
        <f>SUM(P225:P260)</f>
        <v>0</v>
      </c>
      <c r="Q224" s="177"/>
      <c r="R224" s="178">
        <f>SUM(R225:R260)</f>
        <v>0</v>
      </c>
      <c r="S224" s="177"/>
      <c r="T224" s="179">
        <f>SUM(T225:T260)</f>
        <v>0</v>
      </c>
      <c r="AR224" s="180" t="s">
        <v>140</v>
      </c>
      <c r="AT224" s="181" t="s">
        <v>72</v>
      </c>
      <c r="AU224" s="181" t="s">
        <v>73</v>
      </c>
      <c r="AY224" s="180" t="s">
        <v>128</v>
      </c>
      <c r="BK224" s="182">
        <f>SUM(BK225:BK260)</f>
        <v>0</v>
      </c>
    </row>
    <row r="225" spans="1:65" s="2" customFormat="1" ht="21.75" customHeight="1">
      <c r="A225" s="32"/>
      <c r="B225" s="33"/>
      <c r="C225" s="183" t="s">
        <v>631</v>
      </c>
      <c r="D225" s="183" t="s">
        <v>129</v>
      </c>
      <c r="E225" s="184" t="s">
        <v>632</v>
      </c>
      <c r="F225" s="185" t="s">
        <v>633</v>
      </c>
      <c r="G225" s="186" t="s">
        <v>197</v>
      </c>
      <c r="H225" s="187">
        <v>2</v>
      </c>
      <c r="I225" s="188"/>
      <c r="J225" s="189">
        <f>ROUND(I225*H225,2)</f>
        <v>0</v>
      </c>
      <c r="K225" s="185" t="s">
        <v>133</v>
      </c>
      <c r="L225" s="190"/>
      <c r="M225" s="191" t="s">
        <v>19</v>
      </c>
      <c r="N225" s="192" t="s">
        <v>44</v>
      </c>
      <c r="O225" s="62"/>
      <c r="P225" s="193">
        <f>O225*H225</f>
        <v>0</v>
      </c>
      <c r="Q225" s="193">
        <v>0</v>
      </c>
      <c r="R225" s="193">
        <f>Q225*H225</f>
        <v>0</v>
      </c>
      <c r="S225" s="193">
        <v>0</v>
      </c>
      <c r="T225" s="194">
        <f>S225*H225</f>
        <v>0</v>
      </c>
      <c r="U225" s="32"/>
      <c r="V225" s="32"/>
      <c r="W225" s="32"/>
      <c r="X225" s="32"/>
      <c r="Y225" s="32"/>
      <c r="Z225" s="32"/>
      <c r="AA225" s="32"/>
      <c r="AB225" s="32"/>
      <c r="AC225" s="32"/>
      <c r="AD225" s="32"/>
      <c r="AE225" s="32"/>
      <c r="AR225" s="195" t="s">
        <v>83</v>
      </c>
      <c r="AT225" s="195" t="s">
        <v>129</v>
      </c>
      <c r="AU225" s="195" t="s">
        <v>81</v>
      </c>
      <c r="AY225" s="15" t="s">
        <v>128</v>
      </c>
      <c r="BE225" s="196">
        <f>IF(N225="základní",J225,0)</f>
        <v>0</v>
      </c>
      <c r="BF225" s="196">
        <f>IF(N225="snížená",J225,0)</f>
        <v>0</v>
      </c>
      <c r="BG225" s="196">
        <f>IF(N225="zákl. přenesená",J225,0)</f>
        <v>0</v>
      </c>
      <c r="BH225" s="196">
        <f>IF(N225="sníž. přenesená",J225,0)</f>
        <v>0</v>
      </c>
      <c r="BI225" s="196">
        <f>IF(N225="nulová",J225,0)</f>
        <v>0</v>
      </c>
      <c r="BJ225" s="15" t="s">
        <v>81</v>
      </c>
      <c r="BK225" s="196">
        <f>ROUND(I225*H225,2)</f>
        <v>0</v>
      </c>
      <c r="BL225" s="15" t="s">
        <v>81</v>
      </c>
      <c r="BM225" s="195" t="s">
        <v>634</v>
      </c>
    </row>
    <row r="226" spans="1:65" s="2" customFormat="1" ht="21.75" customHeight="1">
      <c r="A226" s="32"/>
      <c r="B226" s="33"/>
      <c r="C226" s="183" t="s">
        <v>635</v>
      </c>
      <c r="D226" s="183" t="s">
        <v>129</v>
      </c>
      <c r="E226" s="184" t="s">
        <v>636</v>
      </c>
      <c r="F226" s="185" t="s">
        <v>637</v>
      </c>
      <c r="G226" s="186" t="s">
        <v>197</v>
      </c>
      <c r="H226" s="187">
        <v>16</v>
      </c>
      <c r="I226" s="188"/>
      <c r="J226" s="189">
        <f>ROUND(I226*H226,2)</f>
        <v>0</v>
      </c>
      <c r="K226" s="185" t="s">
        <v>133</v>
      </c>
      <c r="L226" s="190"/>
      <c r="M226" s="191" t="s">
        <v>19</v>
      </c>
      <c r="N226" s="192" t="s">
        <v>44</v>
      </c>
      <c r="O226" s="62"/>
      <c r="P226" s="193">
        <f>O226*H226</f>
        <v>0</v>
      </c>
      <c r="Q226" s="193">
        <v>0</v>
      </c>
      <c r="R226" s="193">
        <f>Q226*H226</f>
        <v>0</v>
      </c>
      <c r="S226" s="193">
        <v>0</v>
      </c>
      <c r="T226" s="194">
        <f>S226*H226</f>
        <v>0</v>
      </c>
      <c r="U226" s="32"/>
      <c r="V226" s="32"/>
      <c r="W226" s="32"/>
      <c r="X226" s="32"/>
      <c r="Y226" s="32"/>
      <c r="Z226" s="32"/>
      <c r="AA226" s="32"/>
      <c r="AB226" s="32"/>
      <c r="AC226" s="32"/>
      <c r="AD226" s="32"/>
      <c r="AE226" s="32"/>
      <c r="AR226" s="195" t="s">
        <v>172</v>
      </c>
      <c r="AT226" s="195" t="s">
        <v>129</v>
      </c>
      <c r="AU226" s="195" t="s">
        <v>81</v>
      </c>
      <c r="AY226" s="15" t="s">
        <v>128</v>
      </c>
      <c r="BE226" s="196">
        <f>IF(N226="základní",J226,0)</f>
        <v>0</v>
      </c>
      <c r="BF226" s="196">
        <f>IF(N226="snížená",J226,0)</f>
        <v>0</v>
      </c>
      <c r="BG226" s="196">
        <f>IF(N226="zákl. přenesená",J226,0)</f>
        <v>0</v>
      </c>
      <c r="BH226" s="196">
        <f>IF(N226="sníž. přenesená",J226,0)</f>
        <v>0</v>
      </c>
      <c r="BI226" s="196">
        <f>IF(N226="nulová",J226,0)</f>
        <v>0</v>
      </c>
      <c r="BJ226" s="15" t="s">
        <v>81</v>
      </c>
      <c r="BK226" s="196">
        <f>ROUND(I226*H226,2)</f>
        <v>0</v>
      </c>
      <c r="BL226" s="15" t="s">
        <v>172</v>
      </c>
      <c r="BM226" s="195" t="s">
        <v>638</v>
      </c>
    </row>
    <row r="227" spans="1:65" s="2" customFormat="1" ht="19.5">
      <c r="A227" s="32"/>
      <c r="B227" s="33"/>
      <c r="C227" s="34"/>
      <c r="D227" s="208" t="s">
        <v>324</v>
      </c>
      <c r="E227" s="34"/>
      <c r="F227" s="209" t="s">
        <v>639</v>
      </c>
      <c r="G227" s="34"/>
      <c r="H227" s="34"/>
      <c r="I227" s="106"/>
      <c r="J227" s="34"/>
      <c r="K227" s="34"/>
      <c r="L227" s="37"/>
      <c r="M227" s="210"/>
      <c r="N227" s="211"/>
      <c r="O227" s="62"/>
      <c r="P227" s="62"/>
      <c r="Q227" s="62"/>
      <c r="R227" s="62"/>
      <c r="S227" s="62"/>
      <c r="T227" s="63"/>
      <c r="U227" s="32"/>
      <c r="V227" s="32"/>
      <c r="W227" s="32"/>
      <c r="X227" s="32"/>
      <c r="Y227" s="32"/>
      <c r="Z227" s="32"/>
      <c r="AA227" s="32"/>
      <c r="AB227" s="32"/>
      <c r="AC227" s="32"/>
      <c r="AD227" s="32"/>
      <c r="AE227" s="32"/>
      <c r="AT227" s="15" t="s">
        <v>324</v>
      </c>
      <c r="AU227" s="15" t="s">
        <v>81</v>
      </c>
    </row>
    <row r="228" spans="1:65" s="2" customFormat="1" ht="21.75" customHeight="1">
      <c r="A228" s="32"/>
      <c r="B228" s="33"/>
      <c r="C228" s="183" t="s">
        <v>640</v>
      </c>
      <c r="D228" s="183" t="s">
        <v>129</v>
      </c>
      <c r="E228" s="184" t="s">
        <v>641</v>
      </c>
      <c r="F228" s="185" t="s">
        <v>642</v>
      </c>
      <c r="G228" s="186" t="s">
        <v>197</v>
      </c>
      <c r="H228" s="187">
        <v>3</v>
      </c>
      <c r="I228" s="188"/>
      <c r="J228" s="189">
        <f t="shared" ref="J228:J260" si="70">ROUND(I228*H228,2)</f>
        <v>0</v>
      </c>
      <c r="K228" s="185" t="s">
        <v>133</v>
      </c>
      <c r="L228" s="190"/>
      <c r="M228" s="191" t="s">
        <v>19</v>
      </c>
      <c r="N228" s="192" t="s">
        <v>44</v>
      </c>
      <c r="O228" s="62"/>
      <c r="P228" s="193">
        <f t="shared" ref="P228:P260" si="71">O228*H228</f>
        <v>0</v>
      </c>
      <c r="Q228" s="193">
        <v>0</v>
      </c>
      <c r="R228" s="193">
        <f t="shared" ref="R228:R260" si="72">Q228*H228</f>
        <v>0</v>
      </c>
      <c r="S228" s="193">
        <v>0</v>
      </c>
      <c r="T228" s="194">
        <f t="shared" ref="T228:T260" si="73">S228*H228</f>
        <v>0</v>
      </c>
      <c r="U228" s="32"/>
      <c r="V228" s="32"/>
      <c r="W228" s="32"/>
      <c r="X228" s="32"/>
      <c r="Y228" s="32"/>
      <c r="Z228" s="32"/>
      <c r="AA228" s="32"/>
      <c r="AB228" s="32"/>
      <c r="AC228" s="32"/>
      <c r="AD228" s="32"/>
      <c r="AE228" s="32"/>
      <c r="AR228" s="195" t="s">
        <v>172</v>
      </c>
      <c r="AT228" s="195" t="s">
        <v>129</v>
      </c>
      <c r="AU228" s="195" t="s">
        <v>81</v>
      </c>
      <c r="AY228" s="15" t="s">
        <v>128</v>
      </c>
      <c r="BE228" s="196">
        <f t="shared" ref="BE228:BE260" si="74">IF(N228="základní",J228,0)</f>
        <v>0</v>
      </c>
      <c r="BF228" s="196">
        <f t="shared" ref="BF228:BF260" si="75">IF(N228="snížená",J228,0)</f>
        <v>0</v>
      </c>
      <c r="BG228" s="196">
        <f t="shared" ref="BG228:BG260" si="76">IF(N228="zákl. přenesená",J228,0)</f>
        <v>0</v>
      </c>
      <c r="BH228" s="196">
        <f t="shared" ref="BH228:BH260" si="77">IF(N228="sníž. přenesená",J228,0)</f>
        <v>0</v>
      </c>
      <c r="BI228" s="196">
        <f t="shared" ref="BI228:BI260" si="78">IF(N228="nulová",J228,0)</f>
        <v>0</v>
      </c>
      <c r="BJ228" s="15" t="s">
        <v>81</v>
      </c>
      <c r="BK228" s="196">
        <f t="shared" ref="BK228:BK260" si="79">ROUND(I228*H228,2)</f>
        <v>0</v>
      </c>
      <c r="BL228" s="15" t="s">
        <v>172</v>
      </c>
      <c r="BM228" s="195" t="s">
        <v>643</v>
      </c>
    </row>
    <row r="229" spans="1:65" s="2" customFormat="1" ht="44.25" customHeight="1">
      <c r="A229" s="32"/>
      <c r="B229" s="33"/>
      <c r="C229" s="197" t="s">
        <v>644</v>
      </c>
      <c r="D229" s="197" t="s">
        <v>200</v>
      </c>
      <c r="E229" s="198" t="s">
        <v>645</v>
      </c>
      <c r="F229" s="199" t="s">
        <v>646</v>
      </c>
      <c r="G229" s="200" t="s">
        <v>197</v>
      </c>
      <c r="H229" s="201">
        <v>2</v>
      </c>
      <c r="I229" s="202"/>
      <c r="J229" s="203">
        <f t="shared" si="70"/>
        <v>0</v>
      </c>
      <c r="K229" s="199" t="s">
        <v>133</v>
      </c>
      <c r="L229" s="37"/>
      <c r="M229" s="204" t="s">
        <v>19</v>
      </c>
      <c r="N229" s="205" t="s">
        <v>44</v>
      </c>
      <c r="O229" s="62"/>
      <c r="P229" s="193">
        <f t="shared" si="71"/>
        <v>0</v>
      </c>
      <c r="Q229" s="193">
        <v>0</v>
      </c>
      <c r="R229" s="193">
        <f t="shared" si="72"/>
        <v>0</v>
      </c>
      <c r="S229" s="193">
        <v>0</v>
      </c>
      <c r="T229" s="194">
        <f t="shared" si="73"/>
        <v>0</v>
      </c>
      <c r="U229" s="32"/>
      <c r="V229" s="32"/>
      <c r="W229" s="32"/>
      <c r="X229" s="32"/>
      <c r="Y229" s="32"/>
      <c r="Z229" s="32"/>
      <c r="AA229" s="32"/>
      <c r="AB229" s="32"/>
      <c r="AC229" s="32"/>
      <c r="AD229" s="32"/>
      <c r="AE229" s="32"/>
      <c r="AR229" s="195" t="s">
        <v>81</v>
      </c>
      <c r="AT229" s="195" t="s">
        <v>200</v>
      </c>
      <c r="AU229" s="195" t="s">
        <v>81</v>
      </c>
      <c r="AY229" s="15" t="s">
        <v>128</v>
      </c>
      <c r="BE229" s="196">
        <f t="shared" si="74"/>
        <v>0</v>
      </c>
      <c r="BF229" s="196">
        <f t="shared" si="75"/>
        <v>0</v>
      </c>
      <c r="BG229" s="196">
        <f t="shared" si="76"/>
        <v>0</v>
      </c>
      <c r="BH229" s="196">
        <f t="shared" si="77"/>
        <v>0</v>
      </c>
      <c r="BI229" s="196">
        <f t="shared" si="78"/>
        <v>0</v>
      </c>
      <c r="BJ229" s="15" t="s">
        <v>81</v>
      </c>
      <c r="BK229" s="196">
        <f t="shared" si="79"/>
        <v>0</v>
      </c>
      <c r="BL229" s="15" t="s">
        <v>81</v>
      </c>
      <c r="BM229" s="195" t="s">
        <v>647</v>
      </c>
    </row>
    <row r="230" spans="1:65" s="2" customFormat="1" ht="44.25" customHeight="1">
      <c r="A230" s="32"/>
      <c r="B230" s="33"/>
      <c r="C230" s="197" t="s">
        <v>648</v>
      </c>
      <c r="D230" s="197" t="s">
        <v>200</v>
      </c>
      <c r="E230" s="198" t="s">
        <v>649</v>
      </c>
      <c r="F230" s="199" t="s">
        <v>650</v>
      </c>
      <c r="G230" s="200" t="s">
        <v>197</v>
      </c>
      <c r="H230" s="201">
        <v>2</v>
      </c>
      <c r="I230" s="202"/>
      <c r="J230" s="203">
        <f t="shared" si="70"/>
        <v>0</v>
      </c>
      <c r="K230" s="199" t="s">
        <v>133</v>
      </c>
      <c r="L230" s="37"/>
      <c r="M230" s="204" t="s">
        <v>19</v>
      </c>
      <c r="N230" s="205" t="s">
        <v>44</v>
      </c>
      <c r="O230" s="62"/>
      <c r="P230" s="193">
        <f t="shared" si="71"/>
        <v>0</v>
      </c>
      <c r="Q230" s="193">
        <v>0</v>
      </c>
      <c r="R230" s="193">
        <f t="shared" si="72"/>
        <v>0</v>
      </c>
      <c r="S230" s="193">
        <v>0</v>
      </c>
      <c r="T230" s="194">
        <f t="shared" si="73"/>
        <v>0</v>
      </c>
      <c r="U230" s="32"/>
      <c r="V230" s="32"/>
      <c r="W230" s="32"/>
      <c r="X230" s="32"/>
      <c r="Y230" s="32"/>
      <c r="Z230" s="32"/>
      <c r="AA230" s="32"/>
      <c r="AB230" s="32"/>
      <c r="AC230" s="32"/>
      <c r="AD230" s="32"/>
      <c r="AE230" s="32"/>
      <c r="AR230" s="195" t="s">
        <v>81</v>
      </c>
      <c r="AT230" s="195" t="s">
        <v>200</v>
      </c>
      <c r="AU230" s="195" t="s">
        <v>81</v>
      </c>
      <c r="AY230" s="15" t="s">
        <v>128</v>
      </c>
      <c r="BE230" s="196">
        <f t="shared" si="74"/>
        <v>0</v>
      </c>
      <c r="BF230" s="196">
        <f t="shared" si="75"/>
        <v>0</v>
      </c>
      <c r="BG230" s="196">
        <f t="shared" si="76"/>
        <v>0</v>
      </c>
      <c r="BH230" s="196">
        <f t="shared" si="77"/>
        <v>0</v>
      </c>
      <c r="BI230" s="196">
        <f t="shared" si="78"/>
        <v>0</v>
      </c>
      <c r="BJ230" s="15" t="s">
        <v>81</v>
      </c>
      <c r="BK230" s="196">
        <f t="shared" si="79"/>
        <v>0</v>
      </c>
      <c r="BL230" s="15" t="s">
        <v>81</v>
      </c>
      <c r="BM230" s="195" t="s">
        <v>651</v>
      </c>
    </row>
    <row r="231" spans="1:65" s="2" customFormat="1" ht="21.75" customHeight="1">
      <c r="A231" s="32"/>
      <c r="B231" s="33"/>
      <c r="C231" s="197" t="s">
        <v>652</v>
      </c>
      <c r="D231" s="197" t="s">
        <v>200</v>
      </c>
      <c r="E231" s="198" t="s">
        <v>653</v>
      </c>
      <c r="F231" s="199" t="s">
        <v>654</v>
      </c>
      <c r="G231" s="200" t="s">
        <v>197</v>
      </c>
      <c r="H231" s="201">
        <v>2</v>
      </c>
      <c r="I231" s="202"/>
      <c r="J231" s="203">
        <f t="shared" si="70"/>
        <v>0</v>
      </c>
      <c r="K231" s="199" t="s">
        <v>133</v>
      </c>
      <c r="L231" s="37"/>
      <c r="M231" s="204" t="s">
        <v>19</v>
      </c>
      <c r="N231" s="205" t="s">
        <v>44</v>
      </c>
      <c r="O231" s="62"/>
      <c r="P231" s="193">
        <f t="shared" si="71"/>
        <v>0</v>
      </c>
      <c r="Q231" s="193">
        <v>0</v>
      </c>
      <c r="R231" s="193">
        <f t="shared" si="72"/>
        <v>0</v>
      </c>
      <c r="S231" s="193">
        <v>0</v>
      </c>
      <c r="T231" s="194">
        <f t="shared" si="73"/>
        <v>0</v>
      </c>
      <c r="U231" s="32"/>
      <c r="V231" s="32"/>
      <c r="W231" s="32"/>
      <c r="X231" s="32"/>
      <c r="Y231" s="32"/>
      <c r="Z231" s="32"/>
      <c r="AA231" s="32"/>
      <c r="AB231" s="32"/>
      <c r="AC231" s="32"/>
      <c r="AD231" s="32"/>
      <c r="AE231" s="32"/>
      <c r="AR231" s="195" t="s">
        <v>81</v>
      </c>
      <c r="AT231" s="195" t="s">
        <v>200</v>
      </c>
      <c r="AU231" s="195" t="s">
        <v>81</v>
      </c>
      <c r="AY231" s="15" t="s">
        <v>128</v>
      </c>
      <c r="BE231" s="196">
        <f t="shared" si="74"/>
        <v>0</v>
      </c>
      <c r="BF231" s="196">
        <f t="shared" si="75"/>
        <v>0</v>
      </c>
      <c r="BG231" s="196">
        <f t="shared" si="76"/>
        <v>0</v>
      </c>
      <c r="BH231" s="196">
        <f t="shared" si="77"/>
        <v>0</v>
      </c>
      <c r="BI231" s="196">
        <f t="shared" si="78"/>
        <v>0</v>
      </c>
      <c r="BJ231" s="15" t="s">
        <v>81</v>
      </c>
      <c r="BK231" s="196">
        <f t="shared" si="79"/>
        <v>0</v>
      </c>
      <c r="BL231" s="15" t="s">
        <v>81</v>
      </c>
      <c r="BM231" s="195" t="s">
        <v>655</v>
      </c>
    </row>
    <row r="232" spans="1:65" s="2" customFormat="1" ht="33" customHeight="1">
      <c r="A232" s="32"/>
      <c r="B232" s="33"/>
      <c r="C232" s="197" t="s">
        <v>656</v>
      </c>
      <c r="D232" s="197" t="s">
        <v>200</v>
      </c>
      <c r="E232" s="198" t="s">
        <v>657</v>
      </c>
      <c r="F232" s="199" t="s">
        <v>658</v>
      </c>
      <c r="G232" s="200" t="s">
        <v>197</v>
      </c>
      <c r="H232" s="201">
        <v>2</v>
      </c>
      <c r="I232" s="202"/>
      <c r="J232" s="203">
        <f t="shared" si="70"/>
        <v>0</v>
      </c>
      <c r="K232" s="199" t="s">
        <v>133</v>
      </c>
      <c r="L232" s="37"/>
      <c r="M232" s="204" t="s">
        <v>19</v>
      </c>
      <c r="N232" s="205" t="s">
        <v>44</v>
      </c>
      <c r="O232" s="62"/>
      <c r="P232" s="193">
        <f t="shared" si="71"/>
        <v>0</v>
      </c>
      <c r="Q232" s="193">
        <v>0</v>
      </c>
      <c r="R232" s="193">
        <f t="shared" si="72"/>
        <v>0</v>
      </c>
      <c r="S232" s="193">
        <v>0</v>
      </c>
      <c r="T232" s="194">
        <f t="shared" si="73"/>
        <v>0</v>
      </c>
      <c r="U232" s="32"/>
      <c r="V232" s="32"/>
      <c r="W232" s="32"/>
      <c r="X232" s="32"/>
      <c r="Y232" s="32"/>
      <c r="Z232" s="32"/>
      <c r="AA232" s="32"/>
      <c r="AB232" s="32"/>
      <c r="AC232" s="32"/>
      <c r="AD232" s="32"/>
      <c r="AE232" s="32"/>
      <c r="AR232" s="195" t="s">
        <v>81</v>
      </c>
      <c r="AT232" s="195" t="s">
        <v>200</v>
      </c>
      <c r="AU232" s="195" t="s">
        <v>81</v>
      </c>
      <c r="AY232" s="15" t="s">
        <v>128</v>
      </c>
      <c r="BE232" s="196">
        <f t="shared" si="74"/>
        <v>0</v>
      </c>
      <c r="BF232" s="196">
        <f t="shared" si="75"/>
        <v>0</v>
      </c>
      <c r="BG232" s="196">
        <f t="shared" si="76"/>
        <v>0</v>
      </c>
      <c r="BH232" s="196">
        <f t="shared" si="77"/>
        <v>0</v>
      </c>
      <c r="BI232" s="196">
        <f t="shared" si="78"/>
        <v>0</v>
      </c>
      <c r="BJ232" s="15" t="s">
        <v>81</v>
      </c>
      <c r="BK232" s="196">
        <f t="shared" si="79"/>
        <v>0</v>
      </c>
      <c r="BL232" s="15" t="s">
        <v>81</v>
      </c>
      <c r="BM232" s="195" t="s">
        <v>659</v>
      </c>
    </row>
    <row r="233" spans="1:65" s="2" customFormat="1" ht="21.75" customHeight="1">
      <c r="A233" s="32"/>
      <c r="B233" s="33"/>
      <c r="C233" s="197" t="s">
        <v>660</v>
      </c>
      <c r="D233" s="197" t="s">
        <v>200</v>
      </c>
      <c r="E233" s="198" t="s">
        <v>661</v>
      </c>
      <c r="F233" s="199" t="s">
        <v>662</v>
      </c>
      <c r="G233" s="200" t="s">
        <v>197</v>
      </c>
      <c r="H233" s="201">
        <v>2</v>
      </c>
      <c r="I233" s="202"/>
      <c r="J233" s="203">
        <f t="shared" si="70"/>
        <v>0</v>
      </c>
      <c r="K233" s="199" t="s">
        <v>133</v>
      </c>
      <c r="L233" s="37"/>
      <c r="M233" s="204" t="s">
        <v>19</v>
      </c>
      <c r="N233" s="205" t="s">
        <v>44</v>
      </c>
      <c r="O233" s="62"/>
      <c r="P233" s="193">
        <f t="shared" si="71"/>
        <v>0</v>
      </c>
      <c r="Q233" s="193">
        <v>0</v>
      </c>
      <c r="R233" s="193">
        <f t="shared" si="72"/>
        <v>0</v>
      </c>
      <c r="S233" s="193">
        <v>0</v>
      </c>
      <c r="T233" s="194">
        <f t="shared" si="73"/>
        <v>0</v>
      </c>
      <c r="U233" s="32"/>
      <c r="V233" s="32"/>
      <c r="W233" s="32"/>
      <c r="X233" s="32"/>
      <c r="Y233" s="32"/>
      <c r="Z233" s="32"/>
      <c r="AA233" s="32"/>
      <c r="AB233" s="32"/>
      <c r="AC233" s="32"/>
      <c r="AD233" s="32"/>
      <c r="AE233" s="32"/>
      <c r="AR233" s="195" t="s">
        <v>81</v>
      </c>
      <c r="AT233" s="195" t="s">
        <v>200</v>
      </c>
      <c r="AU233" s="195" t="s">
        <v>81</v>
      </c>
      <c r="AY233" s="15" t="s">
        <v>128</v>
      </c>
      <c r="BE233" s="196">
        <f t="shared" si="74"/>
        <v>0</v>
      </c>
      <c r="BF233" s="196">
        <f t="shared" si="75"/>
        <v>0</v>
      </c>
      <c r="BG233" s="196">
        <f t="shared" si="76"/>
        <v>0</v>
      </c>
      <c r="BH233" s="196">
        <f t="shared" si="77"/>
        <v>0</v>
      </c>
      <c r="BI233" s="196">
        <f t="shared" si="78"/>
        <v>0</v>
      </c>
      <c r="BJ233" s="15" t="s">
        <v>81</v>
      </c>
      <c r="BK233" s="196">
        <f t="shared" si="79"/>
        <v>0</v>
      </c>
      <c r="BL233" s="15" t="s">
        <v>81</v>
      </c>
      <c r="BM233" s="195" t="s">
        <v>663</v>
      </c>
    </row>
    <row r="234" spans="1:65" s="2" customFormat="1" ht="21.75" customHeight="1">
      <c r="A234" s="32"/>
      <c r="B234" s="33"/>
      <c r="C234" s="197" t="s">
        <v>664</v>
      </c>
      <c r="D234" s="197" t="s">
        <v>200</v>
      </c>
      <c r="E234" s="198" t="s">
        <v>665</v>
      </c>
      <c r="F234" s="199" t="s">
        <v>666</v>
      </c>
      <c r="G234" s="200" t="s">
        <v>197</v>
      </c>
      <c r="H234" s="201">
        <v>2</v>
      </c>
      <c r="I234" s="202"/>
      <c r="J234" s="203">
        <f t="shared" si="70"/>
        <v>0</v>
      </c>
      <c r="K234" s="199" t="s">
        <v>133</v>
      </c>
      <c r="L234" s="37"/>
      <c r="M234" s="204" t="s">
        <v>19</v>
      </c>
      <c r="N234" s="205" t="s">
        <v>44</v>
      </c>
      <c r="O234" s="62"/>
      <c r="P234" s="193">
        <f t="shared" si="71"/>
        <v>0</v>
      </c>
      <c r="Q234" s="193">
        <v>0</v>
      </c>
      <c r="R234" s="193">
        <f t="shared" si="72"/>
        <v>0</v>
      </c>
      <c r="S234" s="193">
        <v>0</v>
      </c>
      <c r="T234" s="194">
        <f t="shared" si="73"/>
        <v>0</v>
      </c>
      <c r="U234" s="32"/>
      <c r="V234" s="32"/>
      <c r="W234" s="32"/>
      <c r="X234" s="32"/>
      <c r="Y234" s="32"/>
      <c r="Z234" s="32"/>
      <c r="AA234" s="32"/>
      <c r="AB234" s="32"/>
      <c r="AC234" s="32"/>
      <c r="AD234" s="32"/>
      <c r="AE234" s="32"/>
      <c r="AR234" s="195" t="s">
        <v>81</v>
      </c>
      <c r="AT234" s="195" t="s">
        <v>200</v>
      </c>
      <c r="AU234" s="195" t="s">
        <v>81</v>
      </c>
      <c r="AY234" s="15" t="s">
        <v>128</v>
      </c>
      <c r="BE234" s="196">
        <f t="shared" si="74"/>
        <v>0</v>
      </c>
      <c r="BF234" s="196">
        <f t="shared" si="75"/>
        <v>0</v>
      </c>
      <c r="BG234" s="196">
        <f t="shared" si="76"/>
        <v>0</v>
      </c>
      <c r="BH234" s="196">
        <f t="shared" si="77"/>
        <v>0</v>
      </c>
      <c r="BI234" s="196">
        <f t="shared" si="78"/>
        <v>0</v>
      </c>
      <c r="BJ234" s="15" t="s">
        <v>81</v>
      </c>
      <c r="BK234" s="196">
        <f t="shared" si="79"/>
        <v>0</v>
      </c>
      <c r="BL234" s="15" t="s">
        <v>81</v>
      </c>
      <c r="BM234" s="195" t="s">
        <v>667</v>
      </c>
    </row>
    <row r="235" spans="1:65" s="2" customFormat="1" ht="21.75" customHeight="1">
      <c r="A235" s="32"/>
      <c r="B235" s="33"/>
      <c r="C235" s="197" t="s">
        <v>668</v>
      </c>
      <c r="D235" s="197" t="s">
        <v>200</v>
      </c>
      <c r="E235" s="198" t="s">
        <v>669</v>
      </c>
      <c r="F235" s="199" t="s">
        <v>670</v>
      </c>
      <c r="G235" s="200" t="s">
        <v>197</v>
      </c>
      <c r="H235" s="201">
        <v>2</v>
      </c>
      <c r="I235" s="202"/>
      <c r="J235" s="203">
        <f t="shared" si="70"/>
        <v>0</v>
      </c>
      <c r="K235" s="199" t="s">
        <v>133</v>
      </c>
      <c r="L235" s="37"/>
      <c r="M235" s="204" t="s">
        <v>19</v>
      </c>
      <c r="N235" s="205" t="s">
        <v>44</v>
      </c>
      <c r="O235" s="62"/>
      <c r="P235" s="193">
        <f t="shared" si="71"/>
        <v>0</v>
      </c>
      <c r="Q235" s="193">
        <v>0</v>
      </c>
      <c r="R235" s="193">
        <f t="shared" si="72"/>
        <v>0</v>
      </c>
      <c r="S235" s="193">
        <v>0</v>
      </c>
      <c r="T235" s="194">
        <f t="shared" si="73"/>
        <v>0</v>
      </c>
      <c r="U235" s="32"/>
      <c r="V235" s="32"/>
      <c r="W235" s="32"/>
      <c r="X235" s="32"/>
      <c r="Y235" s="32"/>
      <c r="Z235" s="32"/>
      <c r="AA235" s="32"/>
      <c r="AB235" s="32"/>
      <c r="AC235" s="32"/>
      <c r="AD235" s="32"/>
      <c r="AE235" s="32"/>
      <c r="AR235" s="195" t="s">
        <v>81</v>
      </c>
      <c r="AT235" s="195" t="s">
        <v>200</v>
      </c>
      <c r="AU235" s="195" t="s">
        <v>81</v>
      </c>
      <c r="AY235" s="15" t="s">
        <v>128</v>
      </c>
      <c r="BE235" s="196">
        <f t="shared" si="74"/>
        <v>0</v>
      </c>
      <c r="BF235" s="196">
        <f t="shared" si="75"/>
        <v>0</v>
      </c>
      <c r="BG235" s="196">
        <f t="shared" si="76"/>
        <v>0</v>
      </c>
      <c r="BH235" s="196">
        <f t="shared" si="77"/>
        <v>0</v>
      </c>
      <c r="BI235" s="196">
        <f t="shared" si="78"/>
        <v>0</v>
      </c>
      <c r="BJ235" s="15" t="s">
        <v>81</v>
      </c>
      <c r="BK235" s="196">
        <f t="shared" si="79"/>
        <v>0</v>
      </c>
      <c r="BL235" s="15" t="s">
        <v>81</v>
      </c>
      <c r="BM235" s="195" t="s">
        <v>671</v>
      </c>
    </row>
    <row r="236" spans="1:65" s="2" customFormat="1" ht="21.75" customHeight="1">
      <c r="A236" s="32"/>
      <c r="B236" s="33"/>
      <c r="C236" s="197" t="s">
        <v>672</v>
      </c>
      <c r="D236" s="197" t="s">
        <v>200</v>
      </c>
      <c r="E236" s="198" t="s">
        <v>673</v>
      </c>
      <c r="F236" s="199" t="s">
        <v>674</v>
      </c>
      <c r="G236" s="200" t="s">
        <v>197</v>
      </c>
      <c r="H236" s="201">
        <v>10</v>
      </c>
      <c r="I236" s="202"/>
      <c r="J236" s="203">
        <f t="shared" si="70"/>
        <v>0</v>
      </c>
      <c r="K236" s="199" t="s">
        <v>133</v>
      </c>
      <c r="L236" s="37"/>
      <c r="M236" s="204" t="s">
        <v>19</v>
      </c>
      <c r="N236" s="205" t="s">
        <v>44</v>
      </c>
      <c r="O236" s="62"/>
      <c r="P236" s="193">
        <f t="shared" si="71"/>
        <v>0</v>
      </c>
      <c r="Q236" s="193">
        <v>0</v>
      </c>
      <c r="R236" s="193">
        <f t="shared" si="72"/>
        <v>0</v>
      </c>
      <c r="S236" s="193">
        <v>0</v>
      </c>
      <c r="T236" s="194">
        <f t="shared" si="73"/>
        <v>0</v>
      </c>
      <c r="U236" s="32"/>
      <c r="V236" s="32"/>
      <c r="W236" s="32"/>
      <c r="X236" s="32"/>
      <c r="Y236" s="32"/>
      <c r="Z236" s="32"/>
      <c r="AA236" s="32"/>
      <c r="AB236" s="32"/>
      <c r="AC236" s="32"/>
      <c r="AD236" s="32"/>
      <c r="AE236" s="32"/>
      <c r="AR236" s="195" t="s">
        <v>81</v>
      </c>
      <c r="AT236" s="195" t="s">
        <v>200</v>
      </c>
      <c r="AU236" s="195" t="s">
        <v>81</v>
      </c>
      <c r="AY236" s="15" t="s">
        <v>128</v>
      </c>
      <c r="BE236" s="196">
        <f t="shared" si="74"/>
        <v>0</v>
      </c>
      <c r="BF236" s="196">
        <f t="shared" si="75"/>
        <v>0</v>
      </c>
      <c r="BG236" s="196">
        <f t="shared" si="76"/>
        <v>0</v>
      </c>
      <c r="BH236" s="196">
        <f t="shared" si="77"/>
        <v>0</v>
      </c>
      <c r="BI236" s="196">
        <f t="shared" si="78"/>
        <v>0</v>
      </c>
      <c r="BJ236" s="15" t="s">
        <v>81</v>
      </c>
      <c r="BK236" s="196">
        <f t="shared" si="79"/>
        <v>0</v>
      </c>
      <c r="BL236" s="15" t="s">
        <v>81</v>
      </c>
      <c r="BM236" s="195" t="s">
        <v>675</v>
      </c>
    </row>
    <row r="237" spans="1:65" s="2" customFormat="1" ht="44.25" customHeight="1">
      <c r="A237" s="32"/>
      <c r="B237" s="33"/>
      <c r="C237" s="197" t="s">
        <v>676</v>
      </c>
      <c r="D237" s="197" t="s">
        <v>200</v>
      </c>
      <c r="E237" s="198" t="s">
        <v>677</v>
      </c>
      <c r="F237" s="199" t="s">
        <v>678</v>
      </c>
      <c r="G237" s="200" t="s">
        <v>197</v>
      </c>
      <c r="H237" s="201">
        <v>2</v>
      </c>
      <c r="I237" s="202"/>
      <c r="J237" s="203">
        <f t="shared" si="70"/>
        <v>0</v>
      </c>
      <c r="K237" s="199" t="s">
        <v>133</v>
      </c>
      <c r="L237" s="37"/>
      <c r="M237" s="204" t="s">
        <v>19</v>
      </c>
      <c r="N237" s="205" t="s">
        <v>44</v>
      </c>
      <c r="O237" s="62"/>
      <c r="P237" s="193">
        <f t="shared" si="71"/>
        <v>0</v>
      </c>
      <c r="Q237" s="193">
        <v>0</v>
      </c>
      <c r="R237" s="193">
        <f t="shared" si="72"/>
        <v>0</v>
      </c>
      <c r="S237" s="193">
        <v>0</v>
      </c>
      <c r="T237" s="194">
        <f t="shared" si="73"/>
        <v>0</v>
      </c>
      <c r="U237" s="32"/>
      <c r="V237" s="32"/>
      <c r="W237" s="32"/>
      <c r="X237" s="32"/>
      <c r="Y237" s="32"/>
      <c r="Z237" s="32"/>
      <c r="AA237" s="32"/>
      <c r="AB237" s="32"/>
      <c r="AC237" s="32"/>
      <c r="AD237" s="32"/>
      <c r="AE237" s="32"/>
      <c r="AR237" s="195" t="s">
        <v>81</v>
      </c>
      <c r="AT237" s="195" t="s">
        <v>200</v>
      </c>
      <c r="AU237" s="195" t="s">
        <v>81</v>
      </c>
      <c r="AY237" s="15" t="s">
        <v>128</v>
      </c>
      <c r="BE237" s="196">
        <f t="shared" si="74"/>
        <v>0</v>
      </c>
      <c r="BF237" s="196">
        <f t="shared" si="75"/>
        <v>0</v>
      </c>
      <c r="BG237" s="196">
        <f t="shared" si="76"/>
        <v>0</v>
      </c>
      <c r="BH237" s="196">
        <f t="shared" si="77"/>
        <v>0</v>
      </c>
      <c r="BI237" s="196">
        <f t="shared" si="78"/>
        <v>0</v>
      </c>
      <c r="BJ237" s="15" t="s">
        <v>81</v>
      </c>
      <c r="BK237" s="196">
        <f t="shared" si="79"/>
        <v>0</v>
      </c>
      <c r="BL237" s="15" t="s">
        <v>81</v>
      </c>
      <c r="BM237" s="195" t="s">
        <v>679</v>
      </c>
    </row>
    <row r="238" spans="1:65" s="2" customFormat="1" ht="44.25" customHeight="1">
      <c r="A238" s="32"/>
      <c r="B238" s="33"/>
      <c r="C238" s="197" t="s">
        <v>680</v>
      </c>
      <c r="D238" s="197" t="s">
        <v>200</v>
      </c>
      <c r="E238" s="198" t="s">
        <v>681</v>
      </c>
      <c r="F238" s="199" t="s">
        <v>682</v>
      </c>
      <c r="G238" s="200" t="s">
        <v>197</v>
      </c>
      <c r="H238" s="201">
        <v>1</v>
      </c>
      <c r="I238" s="202"/>
      <c r="J238" s="203">
        <f t="shared" si="70"/>
        <v>0</v>
      </c>
      <c r="K238" s="199" t="s">
        <v>133</v>
      </c>
      <c r="L238" s="37"/>
      <c r="M238" s="204" t="s">
        <v>19</v>
      </c>
      <c r="N238" s="205" t="s">
        <v>44</v>
      </c>
      <c r="O238" s="62"/>
      <c r="P238" s="193">
        <f t="shared" si="71"/>
        <v>0</v>
      </c>
      <c r="Q238" s="193">
        <v>0</v>
      </c>
      <c r="R238" s="193">
        <f t="shared" si="72"/>
        <v>0</v>
      </c>
      <c r="S238" s="193">
        <v>0</v>
      </c>
      <c r="T238" s="194">
        <f t="shared" si="73"/>
        <v>0</v>
      </c>
      <c r="U238" s="32"/>
      <c r="V238" s="32"/>
      <c r="W238" s="32"/>
      <c r="X238" s="32"/>
      <c r="Y238" s="32"/>
      <c r="Z238" s="32"/>
      <c r="AA238" s="32"/>
      <c r="AB238" s="32"/>
      <c r="AC238" s="32"/>
      <c r="AD238" s="32"/>
      <c r="AE238" s="32"/>
      <c r="AR238" s="195" t="s">
        <v>81</v>
      </c>
      <c r="AT238" s="195" t="s">
        <v>200</v>
      </c>
      <c r="AU238" s="195" t="s">
        <v>81</v>
      </c>
      <c r="AY238" s="15" t="s">
        <v>128</v>
      </c>
      <c r="BE238" s="196">
        <f t="shared" si="74"/>
        <v>0</v>
      </c>
      <c r="BF238" s="196">
        <f t="shared" si="75"/>
        <v>0</v>
      </c>
      <c r="BG238" s="196">
        <f t="shared" si="76"/>
        <v>0</v>
      </c>
      <c r="BH238" s="196">
        <f t="shared" si="77"/>
        <v>0</v>
      </c>
      <c r="BI238" s="196">
        <f t="shared" si="78"/>
        <v>0</v>
      </c>
      <c r="BJ238" s="15" t="s">
        <v>81</v>
      </c>
      <c r="BK238" s="196">
        <f t="shared" si="79"/>
        <v>0</v>
      </c>
      <c r="BL238" s="15" t="s">
        <v>81</v>
      </c>
      <c r="BM238" s="195" t="s">
        <v>683</v>
      </c>
    </row>
    <row r="239" spans="1:65" s="2" customFormat="1" ht="21.75" customHeight="1">
      <c r="A239" s="32"/>
      <c r="B239" s="33"/>
      <c r="C239" s="197" t="s">
        <v>684</v>
      </c>
      <c r="D239" s="197" t="s">
        <v>200</v>
      </c>
      <c r="E239" s="198" t="s">
        <v>685</v>
      </c>
      <c r="F239" s="199" t="s">
        <v>686</v>
      </c>
      <c r="G239" s="200" t="s">
        <v>197</v>
      </c>
      <c r="H239" s="201">
        <v>8</v>
      </c>
      <c r="I239" s="202"/>
      <c r="J239" s="203">
        <f t="shared" si="70"/>
        <v>0</v>
      </c>
      <c r="K239" s="199" t="s">
        <v>133</v>
      </c>
      <c r="L239" s="37"/>
      <c r="M239" s="204" t="s">
        <v>19</v>
      </c>
      <c r="N239" s="205" t="s">
        <v>44</v>
      </c>
      <c r="O239" s="62"/>
      <c r="P239" s="193">
        <f t="shared" si="71"/>
        <v>0</v>
      </c>
      <c r="Q239" s="193">
        <v>0</v>
      </c>
      <c r="R239" s="193">
        <f t="shared" si="72"/>
        <v>0</v>
      </c>
      <c r="S239" s="193">
        <v>0</v>
      </c>
      <c r="T239" s="194">
        <f t="shared" si="73"/>
        <v>0</v>
      </c>
      <c r="U239" s="32"/>
      <c r="V239" s="32"/>
      <c r="W239" s="32"/>
      <c r="X239" s="32"/>
      <c r="Y239" s="32"/>
      <c r="Z239" s="32"/>
      <c r="AA239" s="32"/>
      <c r="AB239" s="32"/>
      <c r="AC239" s="32"/>
      <c r="AD239" s="32"/>
      <c r="AE239" s="32"/>
      <c r="AR239" s="195" t="s">
        <v>81</v>
      </c>
      <c r="AT239" s="195" t="s">
        <v>200</v>
      </c>
      <c r="AU239" s="195" t="s">
        <v>81</v>
      </c>
      <c r="AY239" s="15" t="s">
        <v>128</v>
      </c>
      <c r="BE239" s="196">
        <f t="shared" si="74"/>
        <v>0</v>
      </c>
      <c r="BF239" s="196">
        <f t="shared" si="75"/>
        <v>0</v>
      </c>
      <c r="BG239" s="196">
        <f t="shared" si="76"/>
        <v>0</v>
      </c>
      <c r="BH239" s="196">
        <f t="shared" si="77"/>
        <v>0</v>
      </c>
      <c r="BI239" s="196">
        <f t="shared" si="78"/>
        <v>0</v>
      </c>
      <c r="BJ239" s="15" t="s">
        <v>81</v>
      </c>
      <c r="BK239" s="196">
        <f t="shared" si="79"/>
        <v>0</v>
      </c>
      <c r="BL239" s="15" t="s">
        <v>81</v>
      </c>
      <c r="BM239" s="195" t="s">
        <v>687</v>
      </c>
    </row>
    <row r="240" spans="1:65" s="2" customFormat="1" ht="21.75" customHeight="1">
      <c r="A240" s="32"/>
      <c r="B240" s="33"/>
      <c r="C240" s="197" t="s">
        <v>688</v>
      </c>
      <c r="D240" s="197" t="s">
        <v>200</v>
      </c>
      <c r="E240" s="198" t="s">
        <v>689</v>
      </c>
      <c r="F240" s="199" t="s">
        <v>690</v>
      </c>
      <c r="G240" s="200" t="s">
        <v>197</v>
      </c>
      <c r="H240" s="201">
        <v>4</v>
      </c>
      <c r="I240" s="202"/>
      <c r="J240" s="203">
        <f t="shared" si="70"/>
        <v>0</v>
      </c>
      <c r="K240" s="199" t="s">
        <v>133</v>
      </c>
      <c r="L240" s="37"/>
      <c r="M240" s="204" t="s">
        <v>19</v>
      </c>
      <c r="N240" s="205" t="s">
        <v>44</v>
      </c>
      <c r="O240" s="62"/>
      <c r="P240" s="193">
        <f t="shared" si="71"/>
        <v>0</v>
      </c>
      <c r="Q240" s="193">
        <v>0</v>
      </c>
      <c r="R240" s="193">
        <f t="shared" si="72"/>
        <v>0</v>
      </c>
      <c r="S240" s="193">
        <v>0</v>
      </c>
      <c r="T240" s="194">
        <f t="shared" si="73"/>
        <v>0</v>
      </c>
      <c r="U240" s="32"/>
      <c r="V240" s="32"/>
      <c r="W240" s="32"/>
      <c r="X240" s="32"/>
      <c r="Y240" s="32"/>
      <c r="Z240" s="32"/>
      <c r="AA240" s="32"/>
      <c r="AB240" s="32"/>
      <c r="AC240" s="32"/>
      <c r="AD240" s="32"/>
      <c r="AE240" s="32"/>
      <c r="AR240" s="195" t="s">
        <v>81</v>
      </c>
      <c r="AT240" s="195" t="s">
        <v>200</v>
      </c>
      <c r="AU240" s="195" t="s">
        <v>81</v>
      </c>
      <c r="AY240" s="15" t="s">
        <v>128</v>
      </c>
      <c r="BE240" s="196">
        <f t="shared" si="74"/>
        <v>0</v>
      </c>
      <c r="BF240" s="196">
        <f t="shared" si="75"/>
        <v>0</v>
      </c>
      <c r="BG240" s="196">
        <f t="shared" si="76"/>
        <v>0</v>
      </c>
      <c r="BH240" s="196">
        <f t="shared" si="77"/>
        <v>0</v>
      </c>
      <c r="BI240" s="196">
        <f t="shared" si="78"/>
        <v>0</v>
      </c>
      <c r="BJ240" s="15" t="s">
        <v>81</v>
      </c>
      <c r="BK240" s="196">
        <f t="shared" si="79"/>
        <v>0</v>
      </c>
      <c r="BL240" s="15" t="s">
        <v>81</v>
      </c>
      <c r="BM240" s="195" t="s">
        <v>691</v>
      </c>
    </row>
    <row r="241" spans="1:65" s="2" customFormat="1" ht="21.75" customHeight="1">
      <c r="A241" s="32"/>
      <c r="B241" s="33"/>
      <c r="C241" s="197" t="s">
        <v>692</v>
      </c>
      <c r="D241" s="197" t="s">
        <v>200</v>
      </c>
      <c r="E241" s="198" t="s">
        <v>693</v>
      </c>
      <c r="F241" s="199" t="s">
        <v>694</v>
      </c>
      <c r="G241" s="200" t="s">
        <v>197</v>
      </c>
      <c r="H241" s="201">
        <v>4</v>
      </c>
      <c r="I241" s="202"/>
      <c r="J241" s="203">
        <f t="shared" si="70"/>
        <v>0</v>
      </c>
      <c r="K241" s="199" t="s">
        <v>133</v>
      </c>
      <c r="L241" s="37"/>
      <c r="M241" s="204" t="s">
        <v>19</v>
      </c>
      <c r="N241" s="205" t="s">
        <v>44</v>
      </c>
      <c r="O241" s="62"/>
      <c r="P241" s="193">
        <f t="shared" si="71"/>
        <v>0</v>
      </c>
      <c r="Q241" s="193">
        <v>0</v>
      </c>
      <c r="R241" s="193">
        <f t="shared" si="72"/>
        <v>0</v>
      </c>
      <c r="S241" s="193">
        <v>0</v>
      </c>
      <c r="T241" s="194">
        <f t="shared" si="73"/>
        <v>0</v>
      </c>
      <c r="U241" s="32"/>
      <c r="V241" s="32"/>
      <c r="W241" s="32"/>
      <c r="X241" s="32"/>
      <c r="Y241" s="32"/>
      <c r="Z241" s="32"/>
      <c r="AA241" s="32"/>
      <c r="AB241" s="32"/>
      <c r="AC241" s="32"/>
      <c r="AD241" s="32"/>
      <c r="AE241" s="32"/>
      <c r="AR241" s="195" t="s">
        <v>81</v>
      </c>
      <c r="AT241" s="195" t="s">
        <v>200</v>
      </c>
      <c r="AU241" s="195" t="s">
        <v>81</v>
      </c>
      <c r="AY241" s="15" t="s">
        <v>128</v>
      </c>
      <c r="BE241" s="196">
        <f t="shared" si="74"/>
        <v>0</v>
      </c>
      <c r="BF241" s="196">
        <f t="shared" si="75"/>
        <v>0</v>
      </c>
      <c r="BG241" s="196">
        <f t="shared" si="76"/>
        <v>0</v>
      </c>
      <c r="BH241" s="196">
        <f t="shared" si="77"/>
        <v>0</v>
      </c>
      <c r="BI241" s="196">
        <f t="shared" si="78"/>
        <v>0</v>
      </c>
      <c r="BJ241" s="15" t="s">
        <v>81</v>
      </c>
      <c r="BK241" s="196">
        <f t="shared" si="79"/>
        <v>0</v>
      </c>
      <c r="BL241" s="15" t="s">
        <v>81</v>
      </c>
      <c r="BM241" s="195" t="s">
        <v>695</v>
      </c>
    </row>
    <row r="242" spans="1:65" s="2" customFormat="1" ht="21.75" customHeight="1">
      <c r="A242" s="32"/>
      <c r="B242" s="33"/>
      <c r="C242" s="197" t="s">
        <v>696</v>
      </c>
      <c r="D242" s="197" t="s">
        <v>200</v>
      </c>
      <c r="E242" s="198" t="s">
        <v>697</v>
      </c>
      <c r="F242" s="199" t="s">
        <v>698</v>
      </c>
      <c r="G242" s="200" t="s">
        <v>197</v>
      </c>
      <c r="H242" s="201">
        <v>4</v>
      </c>
      <c r="I242" s="202"/>
      <c r="J242" s="203">
        <f t="shared" si="70"/>
        <v>0</v>
      </c>
      <c r="K242" s="199" t="s">
        <v>133</v>
      </c>
      <c r="L242" s="37"/>
      <c r="M242" s="204" t="s">
        <v>19</v>
      </c>
      <c r="N242" s="205" t="s">
        <v>44</v>
      </c>
      <c r="O242" s="62"/>
      <c r="P242" s="193">
        <f t="shared" si="71"/>
        <v>0</v>
      </c>
      <c r="Q242" s="193">
        <v>0</v>
      </c>
      <c r="R242" s="193">
        <f t="shared" si="72"/>
        <v>0</v>
      </c>
      <c r="S242" s="193">
        <v>0</v>
      </c>
      <c r="T242" s="194">
        <f t="shared" si="73"/>
        <v>0</v>
      </c>
      <c r="U242" s="32"/>
      <c r="V242" s="32"/>
      <c r="W242" s="32"/>
      <c r="X242" s="32"/>
      <c r="Y242" s="32"/>
      <c r="Z242" s="32"/>
      <c r="AA242" s="32"/>
      <c r="AB242" s="32"/>
      <c r="AC242" s="32"/>
      <c r="AD242" s="32"/>
      <c r="AE242" s="32"/>
      <c r="AR242" s="195" t="s">
        <v>81</v>
      </c>
      <c r="AT242" s="195" t="s">
        <v>200</v>
      </c>
      <c r="AU242" s="195" t="s">
        <v>81</v>
      </c>
      <c r="AY242" s="15" t="s">
        <v>128</v>
      </c>
      <c r="BE242" s="196">
        <f t="shared" si="74"/>
        <v>0</v>
      </c>
      <c r="BF242" s="196">
        <f t="shared" si="75"/>
        <v>0</v>
      </c>
      <c r="BG242" s="196">
        <f t="shared" si="76"/>
        <v>0</v>
      </c>
      <c r="BH242" s="196">
        <f t="shared" si="77"/>
        <v>0</v>
      </c>
      <c r="BI242" s="196">
        <f t="shared" si="78"/>
        <v>0</v>
      </c>
      <c r="BJ242" s="15" t="s">
        <v>81</v>
      </c>
      <c r="BK242" s="196">
        <f t="shared" si="79"/>
        <v>0</v>
      </c>
      <c r="BL242" s="15" t="s">
        <v>81</v>
      </c>
      <c r="BM242" s="195" t="s">
        <v>699</v>
      </c>
    </row>
    <row r="243" spans="1:65" s="2" customFormat="1" ht="21.75" customHeight="1">
      <c r="A243" s="32"/>
      <c r="B243" s="33"/>
      <c r="C243" s="197" t="s">
        <v>700</v>
      </c>
      <c r="D243" s="197" t="s">
        <v>200</v>
      </c>
      <c r="E243" s="198" t="s">
        <v>701</v>
      </c>
      <c r="F243" s="199" t="s">
        <v>702</v>
      </c>
      <c r="G243" s="200" t="s">
        <v>197</v>
      </c>
      <c r="H243" s="201">
        <v>2</v>
      </c>
      <c r="I243" s="202"/>
      <c r="J243" s="203">
        <f t="shared" si="70"/>
        <v>0</v>
      </c>
      <c r="K243" s="199" t="s">
        <v>133</v>
      </c>
      <c r="L243" s="37"/>
      <c r="M243" s="204" t="s">
        <v>19</v>
      </c>
      <c r="N243" s="205" t="s">
        <v>44</v>
      </c>
      <c r="O243" s="62"/>
      <c r="P243" s="193">
        <f t="shared" si="71"/>
        <v>0</v>
      </c>
      <c r="Q243" s="193">
        <v>0</v>
      </c>
      <c r="R243" s="193">
        <f t="shared" si="72"/>
        <v>0</v>
      </c>
      <c r="S243" s="193">
        <v>0</v>
      </c>
      <c r="T243" s="194">
        <f t="shared" si="73"/>
        <v>0</v>
      </c>
      <c r="U243" s="32"/>
      <c r="V243" s="32"/>
      <c r="W243" s="32"/>
      <c r="X243" s="32"/>
      <c r="Y243" s="32"/>
      <c r="Z243" s="32"/>
      <c r="AA243" s="32"/>
      <c r="AB243" s="32"/>
      <c r="AC243" s="32"/>
      <c r="AD243" s="32"/>
      <c r="AE243" s="32"/>
      <c r="AR243" s="195" t="s">
        <v>81</v>
      </c>
      <c r="AT243" s="195" t="s">
        <v>200</v>
      </c>
      <c r="AU243" s="195" t="s">
        <v>81</v>
      </c>
      <c r="AY243" s="15" t="s">
        <v>128</v>
      </c>
      <c r="BE243" s="196">
        <f t="shared" si="74"/>
        <v>0</v>
      </c>
      <c r="BF243" s="196">
        <f t="shared" si="75"/>
        <v>0</v>
      </c>
      <c r="BG243" s="196">
        <f t="shared" si="76"/>
        <v>0</v>
      </c>
      <c r="BH243" s="196">
        <f t="shared" si="77"/>
        <v>0</v>
      </c>
      <c r="BI243" s="196">
        <f t="shared" si="78"/>
        <v>0</v>
      </c>
      <c r="BJ243" s="15" t="s">
        <v>81</v>
      </c>
      <c r="BK243" s="196">
        <f t="shared" si="79"/>
        <v>0</v>
      </c>
      <c r="BL243" s="15" t="s">
        <v>81</v>
      </c>
      <c r="BM243" s="195" t="s">
        <v>703</v>
      </c>
    </row>
    <row r="244" spans="1:65" s="2" customFormat="1" ht="21.75" customHeight="1">
      <c r="A244" s="32"/>
      <c r="B244" s="33"/>
      <c r="C244" s="197" t="s">
        <v>704</v>
      </c>
      <c r="D244" s="197" t="s">
        <v>200</v>
      </c>
      <c r="E244" s="198" t="s">
        <v>705</v>
      </c>
      <c r="F244" s="199" t="s">
        <v>706</v>
      </c>
      <c r="G244" s="200" t="s">
        <v>197</v>
      </c>
      <c r="H244" s="201">
        <v>2</v>
      </c>
      <c r="I244" s="202"/>
      <c r="J244" s="203">
        <f t="shared" si="70"/>
        <v>0</v>
      </c>
      <c r="K244" s="199" t="s">
        <v>133</v>
      </c>
      <c r="L244" s="37"/>
      <c r="M244" s="204" t="s">
        <v>19</v>
      </c>
      <c r="N244" s="205" t="s">
        <v>44</v>
      </c>
      <c r="O244" s="62"/>
      <c r="P244" s="193">
        <f t="shared" si="71"/>
        <v>0</v>
      </c>
      <c r="Q244" s="193">
        <v>0</v>
      </c>
      <c r="R244" s="193">
        <f t="shared" si="72"/>
        <v>0</v>
      </c>
      <c r="S244" s="193">
        <v>0</v>
      </c>
      <c r="T244" s="194">
        <f t="shared" si="73"/>
        <v>0</v>
      </c>
      <c r="U244" s="32"/>
      <c r="V244" s="32"/>
      <c r="W244" s="32"/>
      <c r="X244" s="32"/>
      <c r="Y244" s="32"/>
      <c r="Z244" s="32"/>
      <c r="AA244" s="32"/>
      <c r="AB244" s="32"/>
      <c r="AC244" s="32"/>
      <c r="AD244" s="32"/>
      <c r="AE244" s="32"/>
      <c r="AR244" s="195" t="s">
        <v>81</v>
      </c>
      <c r="AT244" s="195" t="s">
        <v>200</v>
      </c>
      <c r="AU244" s="195" t="s">
        <v>81</v>
      </c>
      <c r="AY244" s="15" t="s">
        <v>128</v>
      </c>
      <c r="BE244" s="196">
        <f t="shared" si="74"/>
        <v>0</v>
      </c>
      <c r="BF244" s="196">
        <f t="shared" si="75"/>
        <v>0</v>
      </c>
      <c r="BG244" s="196">
        <f t="shared" si="76"/>
        <v>0</v>
      </c>
      <c r="BH244" s="196">
        <f t="shared" si="77"/>
        <v>0</v>
      </c>
      <c r="BI244" s="196">
        <f t="shared" si="78"/>
        <v>0</v>
      </c>
      <c r="BJ244" s="15" t="s">
        <v>81</v>
      </c>
      <c r="BK244" s="196">
        <f t="shared" si="79"/>
        <v>0</v>
      </c>
      <c r="BL244" s="15" t="s">
        <v>81</v>
      </c>
      <c r="BM244" s="195" t="s">
        <v>707</v>
      </c>
    </row>
    <row r="245" spans="1:65" s="2" customFormat="1" ht="21.75" customHeight="1">
      <c r="A245" s="32"/>
      <c r="B245" s="33"/>
      <c r="C245" s="197" t="s">
        <v>708</v>
      </c>
      <c r="D245" s="197" t="s">
        <v>200</v>
      </c>
      <c r="E245" s="198" t="s">
        <v>709</v>
      </c>
      <c r="F245" s="199" t="s">
        <v>710</v>
      </c>
      <c r="G245" s="200" t="s">
        <v>132</v>
      </c>
      <c r="H245" s="201">
        <v>5600</v>
      </c>
      <c r="I245" s="202"/>
      <c r="J245" s="203">
        <f t="shared" si="70"/>
        <v>0</v>
      </c>
      <c r="K245" s="199" t="s">
        <v>133</v>
      </c>
      <c r="L245" s="37"/>
      <c r="M245" s="204" t="s">
        <v>19</v>
      </c>
      <c r="N245" s="205" t="s">
        <v>44</v>
      </c>
      <c r="O245" s="62"/>
      <c r="P245" s="193">
        <f t="shared" si="71"/>
        <v>0</v>
      </c>
      <c r="Q245" s="193">
        <v>0</v>
      </c>
      <c r="R245" s="193">
        <f t="shared" si="72"/>
        <v>0</v>
      </c>
      <c r="S245" s="193">
        <v>0</v>
      </c>
      <c r="T245" s="194">
        <f t="shared" si="73"/>
        <v>0</v>
      </c>
      <c r="U245" s="32"/>
      <c r="V245" s="32"/>
      <c r="W245" s="32"/>
      <c r="X245" s="32"/>
      <c r="Y245" s="32"/>
      <c r="Z245" s="32"/>
      <c r="AA245" s="32"/>
      <c r="AB245" s="32"/>
      <c r="AC245" s="32"/>
      <c r="AD245" s="32"/>
      <c r="AE245" s="32"/>
      <c r="AR245" s="195" t="s">
        <v>81</v>
      </c>
      <c r="AT245" s="195" t="s">
        <v>200</v>
      </c>
      <c r="AU245" s="195" t="s">
        <v>81</v>
      </c>
      <c r="AY245" s="15" t="s">
        <v>128</v>
      </c>
      <c r="BE245" s="196">
        <f t="shared" si="74"/>
        <v>0</v>
      </c>
      <c r="BF245" s="196">
        <f t="shared" si="75"/>
        <v>0</v>
      </c>
      <c r="BG245" s="196">
        <f t="shared" si="76"/>
        <v>0</v>
      </c>
      <c r="BH245" s="196">
        <f t="shared" si="77"/>
        <v>0</v>
      </c>
      <c r="BI245" s="196">
        <f t="shared" si="78"/>
        <v>0</v>
      </c>
      <c r="BJ245" s="15" t="s">
        <v>81</v>
      </c>
      <c r="BK245" s="196">
        <f t="shared" si="79"/>
        <v>0</v>
      </c>
      <c r="BL245" s="15" t="s">
        <v>81</v>
      </c>
      <c r="BM245" s="195" t="s">
        <v>711</v>
      </c>
    </row>
    <row r="246" spans="1:65" s="2" customFormat="1" ht="21.75" customHeight="1">
      <c r="A246" s="32"/>
      <c r="B246" s="33"/>
      <c r="C246" s="197" t="s">
        <v>712</v>
      </c>
      <c r="D246" s="197" t="s">
        <v>200</v>
      </c>
      <c r="E246" s="198" t="s">
        <v>713</v>
      </c>
      <c r="F246" s="199" t="s">
        <v>714</v>
      </c>
      <c r="G246" s="200" t="s">
        <v>197</v>
      </c>
      <c r="H246" s="201">
        <v>20</v>
      </c>
      <c r="I246" s="202"/>
      <c r="J246" s="203">
        <f t="shared" si="70"/>
        <v>0</v>
      </c>
      <c r="K246" s="199" t="s">
        <v>133</v>
      </c>
      <c r="L246" s="37"/>
      <c r="M246" s="204" t="s">
        <v>19</v>
      </c>
      <c r="N246" s="205" t="s">
        <v>44</v>
      </c>
      <c r="O246" s="62"/>
      <c r="P246" s="193">
        <f t="shared" si="71"/>
        <v>0</v>
      </c>
      <c r="Q246" s="193">
        <v>0</v>
      </c>
      <c r="R246" s="193">
        <f t="shared" si="72"/>
        <v>0</v>
      </c>
      <c r="S246" s="193">
        <v>0</v>
      </c>
      <c r="T246" s="194">
        <f t="shared" si="73"/>
        <v>0</v>
      </c>
      <c r="U246" s="32"/>
      <c r="V246" s="32"/>
      <c r="W246" s="32"/>
      <c r="X246" s="32"/>
      <c r="Y246" s="32"/>
      <c r="Z246" s="32"/>
      <c r="AA246" s="32"/>
      <c r="AB246" s="32"/>
      <c r="AC246" s="32"/>
      <c r="AD246" s="32"/>
      <c r="AE246" s="32"/>
      <c r="AR246" s="195" t="s">
        <v>81</v>
      </c>
      <c r="AT246" s="195" t="s">
        <v>200</v>
      </c>
      <c r="AU246" s="195" t="s">
        <v>81</v>
      </c>
      <c r="AY246" s="15" t="s">
        <v>128</v>
      </c>
      <c r="BE246" s="196">
        <f t="shared" si="74"/>
        <v>0</v>
      </c>
      <c r="BF246" s="196">
        <f t="shared" si="75"/>
        <v>0</v>
      </c>
      <c r="BG246" s="196">
        <f t="shared" si="76"/>
        <v>0</v>
      </c>
      <c r="BH246" s="196">
        <f t="shared" si="77"/>
        <v>0</v>
      </c>
      <c r="BI246" s="196">
        <f t="shared" si="78"/>
        <v>0</v>
      </c>
      <c r="BJ246" s="15" t="s">
        <v>81</v>
      </c>
      <c r="BK246" s="196">
        <f t="shared" si="79"/>
        <v>0</v>
      </c>
      <c r="BL246" s="15" t="s">
        <v>81</v>
      </c>
      <c r="BM246" s="195" t="s">
        <v>715</v>
      </c>
    </row>
    <row r="247" spans="1:65" s="2" customFormat="1" ht="33" customHeight="1">
      <c r="A247" s="32"/>
      <c r="B247" s="33"/>
      <c r="C247" s="197" t="s">
        <v>716</v>
      </c>
      <c r="D247" s="197" t="s">
        <v>200</v>
      </c>
      <c r="E247" s="198" t="s">
        <v>717</v>
      </c>
      <c r="F247" s="199" t="s">
        <v>718</v>
      </c>
      <c r="G247" s="200" t="s">
        <v>197</v>
      </c>
      <c r="H247" s="201">
        <v>24</v>
      </c>
      <c r="I247" s="202"/>
      <c r="J247" s="203">
        <f t="shared" si="70"/>
        <v>0</v>
      </c>
      <c r="K247" s="199" t="s">
        <v>133</v>
      </c>
      <c r="L247" s="37"/>
      <c r="M247" s="204" t="s">
        <v>19</v>
      </c>
      <c r="N247" s="205" t="s">
        <v>44</v>
      </c>
      <c r="O247" s="62"/>
      <c r="P247" s="193">
        <f t="shared" si="71"/>
        <v>0</v>
      </c>
      <c r="Q247" s="193">
        <v>0</v>
      </c>
      <c r="R247" s="193">
        <f t="shared" si="72"/>
        <v>0</v>
      </c>
      <c r="S247" s="193">
        <v>0</v>
      </c>
      <c r="T247" s="194">
        <f t="shared" si="73"/>
        <v>0</v>
      </c>
      <c r="U247" s="32"/>
      <c r="V247" s="32"/>
      <c r="W247" s="32"/>
      <c r="X247" s="32"/>
      <c r="Y247" s="32"/>
      <c r="Z247" s="32"/>
      <c r="AA247" s="32"/>
      <c r="AB247" s="32"/>
      <c r="AC247" s="32"/>
      <c r="AD247" s="32"/>
      <c r="AE247" s="32"/>
      <c r="AR247" s="195" t="s">
        <v>81</v>
      </c>
      <c r="AT247" s="195" t="s">
        <v>200</v>
      </c>
      <c r="AU247" s="195" t="s">
        <v>81</v>
      </c>
      <c r="AY247" s="15" t="s">
        <v>128</v>
      </c>
      <c r="BE247" s="196">
        <f t="shared" si="74"/>
        <v>0</v>
      </c>
      <c r="BF247" s="196">
        <f t="shared" si="75"/>
        <v>0</v>
      </c>
      <c r="BG247" s="196">
        <f t="shared" si="76"/>
        <v>0</v>
      </c>
      <c r="BH247" s="196">
        <f t="shared" si="77"/>
        <v>0</v>
      </c>
      <c r="BI247" s="196">
        <f t="shared" si="78"/>
        <v>0</v>
      </c>
      <c r="BJ247" s="15" t="s">
        <v>81</v>
      </c>
      <c r="BK247" s="196">
        <f t="shared" si="79"/>
        <v>0</v>
      </c>
      <c r="BL247" s="15" t="s">
        <v>81</v>
      </c>
      <c r="BM247" s="195" t="s">
        <v>719</v>
      </c>
    </row>
    <row r="248" spans="1:65" s="2" customFormat="1" ht="21.75" customHeight="1">
      <c r="A248" s="32"/>
      <c r="B248" s="33"/>
      <c r="C248" s="183" t="s">
        <v>720</v>
      </c>
      <c r="D248" s="183" t="s">
        <v>129</v>
      </c>
      <c r="E248" s="184" t="s">
        <v>721</v>
      </c>
      <c r="F248" s="185" t="s">
        <v>722</v>
      </c>
      <c r="G248" s="186" t="s">
        <v>197</v>
      </c>
      <c r="H248" s="187">
        <v>24</v>
      </c>
      <c r="I248" s="188"/>
      <c r="J248" s="189">
        <f t="shared" si="70"/>
        <v>0</v>
      </c>
      <c r="K248" s="185" t="s">
        <v>133</v>
      </c>
      <c r="L248" s="190"/>
      <c r="M248" s="191" t="s">
        <v>19</v>
      </c>
      <c r="N248" s="192" t="s">
        <v>44</v>
      </c>
      <c r="O248" s="62"/>
      <c r="P248" s="193">
        <f t="shared" si="71"/>
        <v>0</v>
      </c>
      <c r="Q248" s="193">
        <v>0</v>
      </c>
      <c r="R248" s="193">
        <f t="shared" si="72"/>
        <v>0</v>
      </c>
      <c r="S248" s="193">
        <v>0</v>
      </c>
      <c r="T248" s="194">
        <f t="shared" si="73"/>
        <v>0</v>
      </c>
      <c r="U248" s="32"/>
      <c r="V248" s="32"/>
      <c r="W248" s="32"/>
      <c r="X248" s="32"/>
      <c r="Y248" s="32"/>
      <c r="Z248" s="32"/>
      <c r="AA248" s="32"/>
      <c r="AB248" s="32"/>
      <c r="AC248" s="32"/>
      <c r="AD248" s="32"/>
      <c r="AE248" s="32"/>
      <c r="AR248" s="195" t="s">
        <v>134</v>
      </c>
      <c r="AT248" s="195" t="s">
        <v>129</v>
      </c>
      <c r="AU248" s="195" t="s">
        <v>81</v>
      </c>
      <c r="AY248" s="15" t="s">
        <v>128</v>
      </c>
      <c r="BE248" s="196">
        <f t="shared" si="74"/>
        <v>0</v>
      </c>
      <c r="BF248" s="196">
        <f t="shared" si="75"/>
        <v>0</v>
      </c>
      <c r="BG248" s="196">
        <f t="shared" si="76"/>
        <v>0</v>
      </c>
      <c r="BH248" s="196">
        <f t="shared" si="77"/>
        <v>0</v>
      </c>
      <c r="BI248" s="196">
        <f t="shared" si="78"/>
        <v>0</v>
      </c>
      <c r="BJ248" s="15" t="s">
        <v>81</v>
      </c>
      <c r="BK248" s="196">
        <f t="shared" si="79"/>
        <v>0</v>
      </c>
      <c r="BL248" s="15" t="s">
        <v>135</v>
      </c>
      <c r="BM248" s="195" t="s">
        <v>723</v>
      </c>
    </row>
    <row r="249" spans="1:65" s="2" customFormat="1" ht="21.75" customHeight="1">
      <c r="A249" s="32"/>
      <c r="B249" s="33"/>
      <c r="C249" s="183" t="s">
        <v>724</v>
      </c>
      <c r="D249" s="183" t="s">
        <v>129</v>
      </c>
      <c r="E249" s="184" t="s">
        <v>725</v>
      </c>
      <c r="F249" s="185" t="s">
        <v>726</v>
      </c>
      <c r="G249" s="186" t="s">
        <v>197</v>
      </c>
      <c r="H249" s="187">
        <v>2</v>
      </c>
      <c r="I249" s="188"/>
      <c r="J249" s="189">
        <f t="shared" si="70"/>
        <v>0</v>
      </c>
      <c r="K249" s="185" t="s">
        <v>133</v>
      </c>
      <c r="L249" s="190"/>
      <c r="M249" s="191" t="s">
        <v>19</v>
      </c>
      <c r="N249" s="192" t="s">
        <v>44</v>
      </c>
      <c r="O249" s="62"/>
      <c r="P249" s="193">
        <f t="shared" si="71"/>
        <v>0</v>
      </c>
      <c r="Q249" s="193">
        <v>0</v>
      </c>
      <c r="R249" s="193">
        <f t="shared" si="72"/>
        <v>0</v>
      </c>
      <c r="S249" s="193">
        <v>0</v>
      </c>
      <c r="T249" s="194">
        <f t="shared" si="73"/>
        <v>0</v>
      </c>
      <c r="U249" s="32"/>
      <c r="V249" s="32"/>
      <c r="W249" s="32"/>
      <c r="X249" s="32"/>
      <c r="Y249" s="32"/>
      <c r="Z249" s="32"/>
      <c r="AA249" s="32"/>
      <c r="AB249" s="32"/>
      <c r="AC249" s="32"/>
      <c r="AD249" s="32"/>
      <c r="AE249" s="32"/>
      <c r="AR249" s="195" t="s">
        <v>83</v>
      </c>
      <c r="AT249" s="195" t="s">
        <v>129</v>
      </c>
      <c r="AU249" s="195" t="s">
        <v>81</v>
      </c>
      <c r="AY249" s="15" t="s">
        <v>128</v>
      </c>
      <c r="BE249" s="196">
        <f t="shared" si="74"/>
        <v>0</v>
      </c>
      <c r="BF249" s="196">
        <f t="shared" si="75"/>
        <v>0</v>
      </c>
      <c r="BG249" s="196">
        <f t="shared" si="76"/>
        <v>0</v>
      </c>
      <c r="BH249" s="196">
        <f t="shared" si="77"/>
        <v>0</v>
      </c>
      <c r="BI249" s="196">
        <f t="shared" si="78"/>
        <v>0</v>
      </c>
      <c r="BJ249" s="15" t="s">
        <v>81</v>
      </c>
      <c r="BK249" s="196">
        <f t="shared" si="79"/>
        <v>0</v>
      </c>
      <c r="BL249" s="15" t="s">
        <v>81</v>
      </c>
      <c r="BM249" s="195" t="s">
        <v>727</v>
      </c>
    </row>
    <row r="250" spans="1:65" s="2" customFormat="1" ht="21.75" customHeight="1">
      <c r="A250" s="32"/>
      <c r="B250" s="33"/>
      <c r="C250" s="183" t="s">
        <v>728</v>
      </c>
      <c r="D250" s="183" t="s">
        <v>129</v>
      </c>
      <c r="E250" s="184" t="s">
        <v>729</v>
      </c>
      <c r="F250" s="185" t="s">
        <v>730</v>
      </c>
      <c r="G250" s="186" t="s">
        <v>197</v>
      </c>
      <c r="H250" s="187">
        <v>1</v>
      </c>
      <c r="I250" s="188"/>
      <c r="J250" s="189">
        <f t="shared" si="70"/>
        <v>0</v>
      </c>
      <c r="K250" s="185" t="s">
        <v>133</v>
      </c>
      <c r="L250" s="190"/>
      <c r="M250" s="191" t="s">
        <v>19</v>
      </c>
      <c r="N250" s="192" t="s">
        <v>44</v>
      </c>
      <c r="O250" s="62"/>
      <c r="P250" s="193">
        <f t="shared" si="71"/>
        <v>0</v>
      </c>
      <c r="Q250" s="193">
        <v>0</v>
      </c>
      <c r="R250" s="193">
        <f t="shared" si="72"/>
        <v>0</v>
      </c>
      <c r="S250" s="193">
        <v>0</v>
      </c>
      <c r="T250" s="194">
        <f t="shared" si="73"/>
        <v>0</v>
      </c>
      <c r="U250" s="32"/>
      <c r="V250" s="32"/>
      <c r="W250" s="32"/>
      <c r="X250" s="32"/>
      <c r="Y250" s="32"/>
      <c r="Z250" s="32"/>
      <c r="AA250" s="32"/>
      <c r="AB250" s="32"/>
      <c r="AC250" s="32"/>
      <c r="AD250" s="32"/>
      <c r="AE250" s="32"/>
      <c r="AR250" s="195" t="s">
        <v>83</v>
      </c>
      <c r="AT250" s="195" t="s">
        <v>129</v>
      </c>
      <c r="AU250" s="195" t="s">
        <v>81</v>
      </c>
      <c r="AY250" s="15" t="s">
        <v>128</v>
      </c>
      <c r="BE250" s="196">
        <f t="shared" si="74"/>
        <v>0</v>
      </c>
      <c r="BF250" s="196">
        <f t="shared" si="75"/>
        <v>0</v>
      </c>
      <c r="BG250" s="196">
        <f t="shared" si="76"/>
        <v>0</v>
      </c>
      <c r="BH250" s="196">
        <f t="shared" si="77"/>
        <v>0</v>
      </c>
      <c r="BI250" s="196">
        <f t="shared" si="78"/>
        <v>0</v>
      </c>
      <c r="BJ250" s="15" t="s">
        <v>81</v>
      </c>
      <c r="BK250" s="196">
        <f t="shared" si="79"/>
        <v>0</v>
      </c>
      <c r="BL250" s="15" t="s">
        <v>81</v>
      </c>
      <c r="BM250" s="195" t="s">
        <v>731</v>
      </c>
    </row>
    <row r="251" spans="1:65" s="2" customFormat="1" ht="21.75" customHeight="1">
      <c r="A251" s="32"/>
      <c r="B251" s="33"/>
      <c r="C251" s="197" t="s">
        <v>732</v>
      </c>
      <c r="D251" s="197" t="s">
        <v>200</v>
      </c>
      <c r="E251" s="198" t="s">
        <v>733</v>
      </c>
      <c r="F251" s="199" t="s">
        <v>734</v>
      </c>
      <c r="G251" s="200" t="s">
        <v>197</v>
      </c>
      <c r="H251" s="201">
        <v>12</v>
      </c>
      <c r="I251" s="202"/>
      <c r="J251" s="203">
        <f t="shared" si="70"/>
        <v>0</v>
      </c>
      <c r="K251" s="199" t="s">
        <v>133</v>
      </c>
      <c r="L251" s="37"/>
      <c r="M251" s="204" t="s">
        <v>19</v>
      </c>
      <c r="N251" s="205" t="s">
        <v>44</v>
      </c>
      <c r="O251" s="62"/>
      <c r="P251" s="193">
        <f t="shared" si="71"/>
        <v>0</v>
      </c>
      <c r="Q251" s="193">
        <v>0</v>
      </c>
      <c r="R251" s="193">
        <f t="shared" si="72"/>
        <v>0</v>
      </c>
      <c r="S251" s="193">
        <v>0</v>
      </c>
      <c r="T251" s="194">
        <f t="shared" si="73"/>
        <v>0</v>
      </c>
      <c r="U251" s="32"/>
      <c r="V251" s="32"/>
      <c r="W251" s="32"/>
      <c r="X251" s="32"/>
      <c r="Y251" s="32"/>
      <c r="Z251" s="32"/>
      <c r="AA251" s="32"/>
      <c r="AB251" s="32"/>
      <c r="AC251" s="32"/>
      <c r="AD251" s="32"/>
      <c r="AE251" s="32"/>
      <c r="AR251" s="195" t="s">
        <v>81</v>
      </c>
      <c r="AT251" s="195" t="s">
        <v>200</v>
      </c>
      <c r="AU251" s="195" t="s">
        <v>81</v>
      </c>
      <c r="AY251" s="15" t="s">
        <v>128</v>
      </c>
      <c r="BE251" s="196">
        <f t="shared" si="74"/>
        <v>0</v>
      </c>
      <c r="BF251" s="196">
        <f t="shared" si="75"/>
        <v>0</v>
      </c>
      <c r="BG251" s="196">
        <f t="shared" si="76"/>
        <v>0</v>
      </c>
      <c r="BH251" s="196">
        <f t="shared" si="77"/>
        <v>0</v>
      </c>
      <c r="BI251" s="196">
        <f t="shared" si="78"/>
        <v>0</v>
      </c>
      <c r="BJ251" s="15" t="s">
        <v>81</v>
      </c>
      <c r="BK251" s="196">
        <f t="shared" si="79"/>
        <v>0</v>
      </c>
      <c r="BL251" s="15" t="s">
        <v>81</v>
      </c>
      <c r="BM251" s="195" t="s">
        <v>735</v>
      </c>
    </row>
    <row r="252" spans="1:65" s="2" customFormat="1" ht="21.75" customHeight="1">
      <c r="A252" s="32"/>
      <c r="B252" s="33"/>
      <c r="C252" s="197" t="s">
        <v>736</v>
      </c>
      <c r="D252" s="197" t="s">
        <v>200</v>
      </c>
      <c r="E252" s="198" t="s">
        <v>737</v>
      </c>
      <c r="F252" s="199" t="s">
        <v>738</v>
      </c>
      <c r="G252" s="200" t="s">
        <v>197</v>
      </c>
      <c r="H252" s="201">
        <v>12</v>
      </c>
      <c r="I252" s="202"/>
      <c r="J252" s="203">
        <f t="shared" si="70"/>
        <v>0</v>
      </c>
      <c r="K252" s="199" t="s">
        <v>133</v>
      </c>
      <c r="L252" s="37"/>
      <c r="M252" s="204" t="s">
        <v>19</v>
      </c>
      <c r="N252" s="205" t="s">
        <v>44</v>
      </c>
      <c r="O252" s="62"/>
      <c r="P252" s="193">
        <f t="shared" si="71"/>
        <v>0</v>
      </c>
      <c r="Q252" s="193">
        <v>0</v>
      </c>
      <c r="R252" s="193">
        <f t="shared" si="72"/>
        <v>0</v>
      </c>
      <c r="S252" s="193">
        <v>0</v>
      </c>
      <c r="T252" s="194">
        <f t="shared" si="73"/>
        <v>0</v>
      </c>
      <c r="U252" s="32"/>
      <c r="V252" s="32"/>
      <c r="W252" s="32"/>
      <c r="X252" s="32"/>
      <c r="Y252" s="32"/>
      <c r="Z252" s="32"/>
      <c r="AA252" s="32"/>
      <c r="AB252" s="32"/>
      <c r="AC252" s="32"/>
      <c r="AD252" s="32"/>
      <c r="AE252" s="32"/>
      <c r="AR252" s="195" t="s">
        <v>81</v>
      </c>
      <c r="AT252" s="195" t="s">
        <v>200</v>
      </c>
      <c r="AU252" s="195" t="s">
        <v>81</v>
      </c>
      <c r="AY252" s="15" t="s">
        <v>128</v>
      </c>
      <c r="BE252" s="196">
        <f t="shared" si="74"/>
        <v>0</v>
      </c>
      <c r="BF252" s="196">
        <f t="shared" si="75"/>
        <v>0</v>
      </c>
      <c r="BG252" s="196">
        <f t="shared" si="76"/>
        <v>0</v>
      </c>
      <c r="BH252" s="196">
        <f t="shared" si="77"/>
        <v>0</v>
      </c>
      <c r="BI252" s="196">
        <f t="shared" si="78"/>
        <v>0</v>
      </c>
      <c r="BJ252" s="15" t="s">
        <v>81</v>
      </c>
      <c r="BK252" s="196">
        <f t="shared" si="79"/>
        <v>0</v>
      </c>
      <c r="BL252" s="15" t="s">
        <v>81</v>
      </c>
      <c r="BM252" s="195" t="s">
        <v>739</v>
      </c>
    </row>
    <row r="253" spans="1:65" s="2" customFormat="1" ht="21.75" customHeight="1">
      <c r="A253" s="32"/>
      <c r="B253" s="33"/>
      <c r="C253" s="197" t="s">
        <v>740</v>
      </c>
      <c r="D253" s="197" t="s">
        <v>200</v>
      </c>
      <c r="E253" s="198" t="s">
        <v>741</v>
      </c>
      <c r="F253" s="199" t="s">
        <v>742</v>
      </c>
      <c r="G253" s="200" t="s">
        <v>197</v>
      </c>
      <c r="H253" s="201">
        <v>8</v>
      </c>
      <c r="I253" s="202"/>
      <c r="J253" s="203">
        <f t="shared" si="70"/>
        <v>0</v>
      </c>
      <c r="K253" s="199" t="s">
        <v>133</v>
      </c>
      <c r="L253" s="37"/>
      <c r="M253" s="204" t="s">
        <v>19</v>
      </c>
      <c r="N253" s="205" t="s">
        <v>44</v>
      </c>
      <c r="O253" s="62"/>
      <c r="P253" s="193">
        <f t="shared" si="71"/>
        <v>0</v>
      </c>
      <c r="Q253" s="193">
        <v>0</v>
      </c>
      <c r="R253" s="193">
        <f t="shared" si="72"/>
        <v>0</v>
      </c>
      <c r="S253" s="193">
        <v>0</v>
      </c>
      <c r="T253" s="194">
        <f t="shared" si="73"/>
        <v>0</v>
      </c>
      <c r="U253" s="32"/>
      <c r="V253" s="32"/>
      <c r="W253" s="32"/>
      <c r="X253" s="32"/>
      <c r="Y253" s="32"/>
      <c r="Z253" s="32"/>
      <c r="AA253" s="32"/>
      <c r="AB253" s="32"/>
      <c r="AC253" s="32"/>
      <c r="AD253" s="32"/>
      <c r="AE253" s="32"/>
      <c r="AR253" s="195" t="s">
        <v>81</v>
      </c>
      <c r="AT253" s="195" t="s">
        <v>200</v>
      </c>
      <c r="AU253" s="195" t="s">
        <v>81</v>
      </c>
      <c r="AY253" s="15" t="s">
        <v>128</v>
      </c>
      <c r="BE253" s="196">
        <f t="shared" si="74"/>
        <v>0</v>
      </c>
      <c r="BF253" s="196">
        <f t="shared" si="75"/>
        <v>0</v>
      </c>
      <c r="BG253" s="196">
        <f t="shared" si="76"/>
        <v>0</v>
      </c>
      <c r="BH253" s="196">
        <f t="shared" si="77"/>
        <v>0</v>
      </c>
      <c r="BI253" s="196">
        <f t="shared" si="78"/>
        <v>0</v>
      </c>
      <c r="BJ253" s="15" t="s">
        <v>81</v>
      </c>
      <c r="BK253" s="196">
        <f t="shared" si="79"/>
        <v>0</v>
      </c>
      <c r="BL253" s="15" t="s">
        <v>81</v>
      </c>
      <c r="BM253" s="195" t="s">
        <v>743</v>
      </c>
    </row>
    <row r="254" spans="1:65" s="2" customFormat="1" ht="21.75" customHeight="1">
      <c r="A254" s="32"/>
      <c r="B254" s="33"/>
      <c r="C254" s="197" t="s">
        <v>744</v>
      </c>
      <c r="D254" s="197" t="s">
        <v>200</v>
      </c>
      <c r="E254" s="198" t="s">
        <v>745</v>
      </c>
      <c r="F254" s="199" t="s">
        <v>746</v>
      </c>
      <c r="G254" s="200" t="s">
        <v>197</v>
      </c>
      <c r="H254" s="201">
        <v>1</v>
      </c>
      <c r="I254" s="202"/>
      <c r="J254" s="203">
        <f t="shared" si="70"/>
        <v>0</v>
      </c>
      <c r="K254" s="199" t="s">
        <v>133</v>
      </c>
      <c r="L254" s="37"/>
      <c r="M254" s="204" t="s">
        <v>19</v>
      </c>
      <c r="N254" s="205" t="s">
        <v>44</v>
      </c>
      <c r="O254" s="62"/>
      <c r="P254" s="193">
        <f t="shared" si="71"/>
        <v>0</v>
      </c>
      <c r="Q254" s="193">
        <v>0</v>
      </c>
      <c r="R254" s="193">
        <f t="shared" si="72"/>
        <v>0</v>
      </c>
      <c r="S254" s="193">
        <v>0</v>
      </c>
      <c r="T254" s="194">
        <f t="shared" si="73"/>
        <v>0</v>
      </c>
      <c r="U254" s="32"/>
      <c r="V254" s="32"/>
      <c r="W254" s="32"/>
      <c r="X254" s="32"/>
      <c r="Y254" s="32"/>
      <c r="Z254" s="32"/>
      <c r="AA254" s="32"/>
      <c r="AB254" s="32"/>
      <c r="AC254" s="32"/>
      <c r="AD254" s="32"/>
      <c r="AE254" s="32"/>
      <c r="AR254" s="195" t="s">
        <v>81</v>
      </c>
      <c r="AT254" s="195" t="s">
        <v>200</v>
      </c>
      <c r="AU254" s="195" t="s">
        <v>81</v>
      </c>
      <c r="AY254" s="15" t="s">
        <v>128</v>
      </c>
      <c r="BE254" s="196">
        <f t="shared" si="74"/>
        <v>0</v>
      </c>
      <c r="BF254" s="196">
        <f t="shared" si="75"/>
        <v>0</v>
      </c>
      <c r="BG254" s="196">
        <f t="shared" si="76"/>
        <v>0</v>
      </c>
      <c r="BH254" s="196">
        <f t="shared" si="77"/>
        <v>0</v>
      </c>
      <c r="BI254" s="196">
        <f t="shared" si="78"/>
        <v>0</v>
      </c>
      <c r="BJ254" s="15" t="s">
        <v>81</v>
      </c>
      <c r="BK254" s="196">
        <f t="shared" si="79"/>
        <v>0</v>
      </c>
      <c r="BL254" s="15" t="s">
        <v>81</v>
      </c>
      <c r="BM254" s="195" t="s">
        <v>747</v>
      </c>
    </row>
    <row r="255" spans="1:65" s="2" customFormat="1" ht="21.75" customHeight="1">
      <c r="A255" s="32"/>
      <c r="B255" s="33"/>
      <c r="C255" s="197" t="s">
        <v>748</v>
      </c>
      <c r="D255" s="197" t="s">
        <v>200</v>
      </c>
      <c r="E255" s="198" t="s">
        <v>749</v>
      </c>
      <c r="F255" s="199" t="s">
        <v>750</v>
      </c>
      <c r="G255" s="200" t="s">
        <v>132</v>
      </c>
      <c r="H255" s="201">
        <v>3600</v>
      </c>
      <c r="I255" s="202"/>
      <c r="J255" s="203">
        <f t="shared" si="70"/>
        <v>0</v>
      </c>
      <c r="K255" s="199" t="s">
        <v>133</v>
      </c>
      <c r="L255" s="37"/>
      <c r="M255" s="204" t="s">
        <v>19</v>
      </c>
      <c r="N255" s="205" t="s">
        <v>44</v>
      </c>
      <c r="O255" s="62"/>
      <c r="P255" s="193">
        <f t="shared" si="71"/>
        <v>0</v>
      </c>
      <c r="Q255" s="193">
        <v>0</v>
      </c>
      <c r="R255" s="193">
        <f t="shared" si="72"/>
        <v>0</v>
      </c>
      <c r="S255" s="193">
        <v>0</v>
      </c>
      <c r="T255" s="194">
        <f t="shared" si="73"/>
        <v>0</v>
      </c>
      <c r="U255" s="32"/>
      <c r="V255" s="32"/>
      <c r="W255" s="32"/>
      <c r="X255" s="32"/>
      <c r="Y255" s="32"/>
      <c r="Z255" s="32"/>
      <c r="AA255" s="32"/>
      <c r="AB255" s="32"/>
      <c r="AC255" s="32"/>
      <c r="AD255" s="32"/>
      <c r="AE255" s="32"/>
      <c r="AR255" s="195" t="s">
        <v>81</v>
      </c>
      <c r="AT255" s="195" t="s">
        <v>200</v>
      </c>
      <c r="AU255" s="195" t="s">
        <v>81</v>
      </c>
      <c r="AY255" s="15" t="s">
        <v>128</v>
      </c>
      <c r="BE255" s="196">
        <f t="shared" si="74"/>
        <v>0</v>
      </c>
      <c r="BF255" s="196">
        <f t="shared" si="75"/>
        <v>0</v>
      </c>
      <c r="BG255" s="196">
        <f t="shared" si="76"/>
        <v>0</v>
      </c>
      <c r="BH255" s="196">
        <f t="shared" si="77"/>
        <v>0</v>
      </c>
      <c r="BI255" s="196">
        <f t="shared" si="78"/>
        <v>0</v>
      </c>
      <c r="BJ255" s="15" t="s">
        <v>81</v>
      </c>
      <c r="BK255" s="196">
        <f t="shared" si="79"/>
        <v>0</v>
      </c>
      <c r="BL255" s="15" t="s">
        <v>81</v>
      </c>
      <c r="BM255" s="195" t="s">
        <v>751</v>
      </c>
    </row>
    <row r="256" spans="1:65" s="2" customFormat="1" ht="21.75" customHeight="1">
      <c r="A256" s="32"/>
      <c r="B256" s="33"/>
      <c r="C256" s="197" t="s">
        <v>752</v>
      </c>
      <c r="D256" s="197" t="s">
        <v>200</v>
      </c>
      <c r="E256" s="198" t="s">
        <v>753</v>
      </c>
      <c r="F256" s="199" t="s">
        <v>754</v>
      </c>
      <c r="G256" s="200" t="s">
        <v>755</v>
      </c>
      <c r="H256" s="201">
        <v>5.6</v>
      </c>
      <c r="I256" s="202"/>
      <c r="J256" s="203">
        <f t="shared" si="70"/>
        <v>0</v>
      </c>
      <c r="K256" s="199" t="s">
        <v>133</v>
      </c>
      <c r="L256" s="37"/>
      <c r="M256" s="204" t="s">
        <v>19</v>
      </c>
      <c r="N256" s="205" t="s">
        <v>44</v>
      </c>
      <c r="O256" s="62"/>
      <c r="P256" s="193">
        <f t="shared" si="71"/>
        <v>0</v>
      </c>
      <c r="Q256" s="193">
        <v>0</v>
      </c>
      <c r="R256" s="193">
        <f t="shared" si="72"/>
        <v>0</v>
      </c>
      <c r="S256" s="193">
        <v>0</v>
      </c>
      <c r="T256" s="194">
        <f t="shared" si="73"/>
        <v>0</v>
      </c>
      <c r="U256" s="32"/>
      <c r="V256" s="32"/>
      <c r="W256" s="32"/>
      <c r="X256" s="32"/>
      <c r="Y256" s="32"/>
      <c r="Z256" s="32"/>
      <c r="AA256" s="32"/>
      <c r="AB256" s="32"/>
      <c r="AC256" s="32"/>
      <c r="AD256" s="32"/>
      <c r="AE256" s="32"/>
      <c r="AR256" s="195" t="s">
        <v>81</v>
      </c>
      <c r="AT256" s="195" t="s">
        <v>200</v>
      </c>
      <c r="AU256" s="195" t="s">
        <v>81</v>
      </c>
      <c r="AY256" s="15" t="s">
        <v>128</v>
      </c>
      <c r="BE256" s="196">
        <f t="shared" si="74"/>
        <v>0</v>
      </c>
      <c r="BF256" s="196">
        <f t="shared" si="75"/>
        <v>0</v>
      </c>
      <c r="BG256" s="196">
        <f t="shared" si="76"/>
        <v>0</v>
      </c>
      <c r="BH256" s="196">
        <f t="shared" si="77"/>
        <v>0</v>
      </c>
      <c r="BI256" s="196">
        <f t="shared" si="78"/>
        <v>0</v>
      </c>
      <c r="BJ256" s="15" t="s">
        <v>81</v>
      </c>
      <c r="BK256" s="196">
        <f t="shared" si="79"/>
        <v>0</v>
      </c>
      <c r="BL256" s="15" t="s">
        <v>81</v>
      </c>
      <c r="BM256" s="195" t="s">
        <v>756</v>
      </c>
    </row>
    <row r="257" spans="1:65" s="2" customFormat="1" ht="21.75" customHeight="1">
      <c r="A257" s="32"/>
      <c r="B257" s="33"/>
      <c r="C257" s="197" t="s">
        <v>757</v>
      </c>
      <c r="D257" s="197" t="s">
        <v>200</v>
      </c>
      <c r="E257" s="198" t="s">
        <v>758</v>
      </c>
      <c r="F257" s="199" t="s">
        <v>759</v>
      </c>
      <c r="G257" s="200" t="s">
        <v>197</v>
      </c>
      <c r="H257" s="201">
        <v>2</v>
      </c>
      <c r="I257" s="202"/>
      <c r="J257" s="203">
        <f t="shared" si="70"/>
        <v>0</v>
      </c>
      <c r="K257" s="199" t="s">
        <v>133</v>
      </c>
      <c r="L257" s="37"/>
      <c r="M257" s="204" t="s">
        <v>19</v>
      </c>
      <c r="N257" s="205" t="s">
        <v>44</v>
      </c>
      <c r="O257" s="62"/>
      <c r="P257" s="193">
        <f t="shared" si="71"/>
        <v>0</v>
      </c>
      <c r="Q257" s="193">
        <v>0</v>
      </c>
      <c r="R257" s="193">
        <f t="shared" si="72"/>
        <v>0</v>
      </c>
      <c r="S257" s="193">
        <v>0</v>
      </c>
      <c r="T257" s="194">
        <f t="shared" si="73"/>
        <v>0</v>
      </c>
      <c r="U257" s="32"/>
      <c r="V257" s="32"/>
      <c r="W257" s="32"/>
      <c r="X257" s="32"/>
      <c r="Y257" s="32"/>
      <c r="Z257" s="32"/>
      <c r="AA257" s="32"/>
      <c r="AB257" s="32"/>
      <c r="AC257" s="32"/>
      <c r="AD257" s="32"/>
      <c r="AE257" s="32"/>
      <c r="AR257" s="195" t="s">
        <v>81</v>
      </c>
      <c r="AT257" s="195" t="s">
        <v>200</v>
      </c>
      <c r="AU257" s="195" t="s">
        <v>81</v>
      </c>
      <c r="AY257" s="15" t="s">
        <v>128</v>
      </c>
      <c r="BE257" s="196">
        <f t="shared" si="74"/>
        <v>0</v>
      </c>
      <c r="BF257" s="196">
        <f t="shared" si="75"/>
        <v>0</v>
      </c>
      <c r="BG257" s="196">
        <f t="shared" si="76"/>
        <v>0</v>
      </c>
      <c r="BH257" s="196">
        <f t="shared" si="77"/>
        <v>0</v>
      </c>
      <c r="BI257" s="196">
        <f t="shared" si="78"/>
        <v>0</v>
      </c>
      <c r="BJ257" s="15" t="s">
        <v>81</v>
      </c>
      <c r="BK257" s="196">
        <f t="shared" si="79"/>
        <v>0</v>
      </c>
      <c r="BL257" s="15" t="s">
        <v>81</v>
      </c>
      <c r="BM257" s="195" t="s">
        <v>760</v>
      </c>
    </row>
    <row r="258" spans="1:65" s="2" customFormat="1" ht="55.5" customHeight="1">
      <c r="A258" s="32"/>
      <c r="B258" s="33"/>
      <c r="C258" s="197" t="s">
        <v>761</v>
      </c>
      <c r="D258" s="197" t="s">
        <v>200</v>
      </c>
      <c r="E258" s="198" t="s">
        <v>762</v>
      </c>
      <c r="F258" s="199" t="s">
        <v>763</v>
      </c>
      <c r="G258" s="200" t="s">
        <v>197</v>
      </c>
      <c r="H258" s="201">
        <v>2</v>
      </c>
      <c r="I258" s="202"/>
      <c r="J258" s="203">
        <f t="shared" si="70"/>
        <v>0</v>
      </c>
      <c r="K258" s="199" t="s">
        <v>133</v>
      </c>
      <c r="L258" s="37"/>
      <c r="M258" s="204" t="s">
        <v>19</v>
      </c>
      <c r="N258" s="205" t="s">
        <v>44</v>
      </c>
      <c r="O258" s="62"/>
      <c r="P258" s="193">
        <f t="shared" si="71"/>
        <v>0</v>
      </c>
      <c r="Q258" s="193">
        <v>0</v>
      </c>
      <c r="R258" s="193">
        <f t="shared" si="72"/>
        <v>0</v>
      </c>
      <c r="S258" s="193">
        <v>0</v>
      </c>
      <c r="T258" s="194">
        <f t="shared" si="73"/>
        <v>0</v>
      </c>
      <c r="U258" s="32"/>
      <c r="V258" s="32"/>
      <c r="W258" s="32"/>
      <c r="X258" s="32"/>
      <c r="Y258" s="32"/>
      <c r="Z258" s="32"/>
      <c r="AA258" s="32"/>
      <c r="AB258" s="32"/>
      <c r="AC258" s="32"/>
      <c r="AD258" s="32"/>
      <c r="AE258" s="32"/>
      <c r="AR258" s="195" t="s">
        <v>81</v>
      </c>
      <c r="AT258" s="195" t="s">
        <v>200</v>
      </c>
      <c r="AU258" s="195" t="s">
        <v>81</v>
      </c>
      <c r="AY258" s="15" t="s">
        <v>128</v>
      </c>
      <c r="BE258" s="196">
        <f t="shared" si="74"/>
        <v>0</v>
      </c>
      <c r="BF258" s="196">
        <f t="shared" si="75"/>
        <v>0</v>
      </c>
      <c r="BG258" s="196">
        <f t="shared" si="76"/>
        <v>0</v>
      </c>
      <c r="BH258" s="196">
        <f t="shared" si="77"/>
        <v>0</v>
      </c>
      <c r="BI258" s="196">
        <f t="shared" si="78"/>
        <v>0</v>
      </c>
      <c r="BJ258" s="15" t="s">
        <v>81</v>
      </c>
      <c r="BK258" s="196">
        <f t="shared" si="79"/>
        <v>0</v>
      </c>
      <c r="BL258" s="15" t="s">
        <v>81</v>
      </c>
      <c r="BM258" s="195" t="s">
        <v>764</v>
      </c>
    </row>
    <row r="259" spans="1:65" s="2" customFormat="1" ht="21.75" customHeight="1">
      <c r="A259" s="32"/>
      <c r="B259" s="33"/>
      <c r="C259" s="197" t="s">
        <v>765</v>
      </c>
      <c r="D259" s="197" t="s">
        <v>200</v>
      </c>
      <c r="E259" s="198" t="s">
        <v>766</v>
      </c>
      <c r="F259" s="199" t="s">
        <v>767</v>
      </c>
      <c r="G259" s="200" t="s">
        <v>197</v>
      </c>
      <c r="H259" s="201">
        <v>1</v>
      </c>
      <c r="I259" s="202"/>
      <c r="J259" s="203">
        <f t="shared" si="70"/>
        <v>0</v>
      </c>
      <c r="K259" s="199" t="s">
        <v>133</v>
      </c>
      <c r="L259" s="37"/>
      <c r="M259" s="204" t="s">
        <v>19</v>
      </c>
      <c r="N259" s="205" t="s">
        <v>44</v>
      </c>
      <c r="O259" s="62"/>
      <c r="P259" s="193">
        <f t="shared" si="71"/>
        <v>0</v>
      </c>
      <c r="Q259" s="193">
        <v>0</v>
      </c>
      <c r="R259" s="193">
        <f t="shared" si="72"/>
        <v>0</v>
      </c>
      <c r="S259" s="193">
        <v>0</v>
      </c>
      <c r="T259" s="194">
        <f t="shared" si="73"/>
        <v>0</v>
      </c>
      <c r="U259" s="32"/>
      <c r="V259" s="32"/>
      <c r="W259" s="32"/>
      <c r="X259" s="32"/>
      <c r="Y259" s="32"/>
      <c r="Z259" s="32"/>
      <c r="AA259" s="32"/>
      <c r="AB259" s="32"/>
      <c r="AC259" s="32"/>
      <c r="AD259" s="32"/>
      <c r="AE259" s="32"/>
      <c r="AR259" s="195" t="s">
        <v>81</v>
      </c>
      <c r="AT259" s="195" t="s">
        <v>200</v>
      </c>
      <c r="AU259" s="195" t="s">
        <v>81</v>
      </c>
      <c r="AY259" s="15" t="s">
        <v>128</v>
      </c>
      <c r="BE259" s="196">
        <f t="shared" si="74"/>
        <v>0</v>
      </c>
      <c r="BF259" s="196">
        <f t="shared" si="75"/>
        <v>0</v>
      </c>
      <c r="BG259" s="196">
        <f t="shared" si="76"/>
        <v>0</v>
      </c>
      <c r="BH259" s="196">
        <f t="shared" si="77"/>
        <v>0</v>
      </c>
      <c r="BI259" s="196">
        <f t="shared" si="78"/>
        <v>0</v>
      </c>
      <c r="BJ259" s="15" t="s">
        <v>81</v>
      </c>
      <c r="BK259" s="196">
        <f t="shared" si="79"/>
        <v>0</v>
      </c>
      <c r="BL259" s="15" t="s">
        <v>81</v>
      </c>
      <c r="BM259" s="195" t="s">
        <v>768</v>
      </c>
    </row>
    <row r="260" spans="1:65" s="2" customFormat="1" ht="21.75" customHeight="1">
      <c r="A260" s="32"/>
      <c r="B260" s="33"/>
      <c r="C260" s="197" t="s">
        <v>769</v>
      </c>
      <c r="D260" s="197" t="s">
        <v>200</v>
      </c>
      <c r="E260" s="198" t="s">
        <v>770</v>
      </c>
      <c r="F260" s="199" t="s">
        <v>771</v>
      </c>
      <c r="G260" s="200" t="s">
        <v>197</v>
      </c>
      <c r="H260" s="201">
        <v>1</v>
      </c>
      <c r="I260" s="202"/>
      <c r="J260" s="203">
        <f t="shared" si="70"/>
        <v>0</v>
      </c>
      <c r="K260" s="199" t="s">
        <v>133</v>
      </c>
      <c r="L260" s="37"/>
      <c r="M260" s="204" t="s">
        <v>19</v>
      </c>
      <c r="N260" s="205" t="s">
        <v>44</v>
      </c>
      <c r="O260" s="62"/>
      <c r="P260" s="193">
        <f t="shared" si="71"/>
        <v>0</v>
      </c>
      <c r="Q260" s="193">
        <v>0</v>
      </c>
      <c r="R260" s="193">
        <f t="shared" si="72"/>
        <v>0</v>
      </c>
      <c r="S260" s="193">
        <v>0</v>
      </c>
      <c r="T260" s="194">
        <f t="shared" si="73"/>
        <v>0</v>
      </c>
      <c r="U260" s="32"/>
      <c r="V260" s="32"/>
      <c r="W260" s="32"/>
      <c r="X260" s="32"/>
      <c r="Y260" s="32"/>
      <c r="Z260" s="32"/>
      <c r="AA260" s="32"/>
      <c r="AB260" s="32"/>
      <c r="AC260" s="32"/>
      <c r="AD260" s="32"/>
      <c r="AE260" s="32"/>
      <c r="AR260" s="195" t="s">
        <v>81</v>
      </c>
      <c r="AT260" s="195" t="s">
        <v>200</v>
      </c>
      <c r="AU260" s="195" t="s">
        <v>81</v>
      </c>
      <c r="AY260" s="15" t="s">
        <v>128</v>
      </c>
      <c r="BE260" s="196">
        <f t="shared" si="74"/>
        <v>0</v>
      </c>
      <c r="BF260" s="196">
        <f t="shared" si="75"/>
        <v>0</v>
      </c>
      <c r="BG260" s="196">
        <f t="shared" si="76"/>
        <v>0</v>
      </c>
      <c r="BH260" s="196">
        <f t="shared" si="77"/>
        <v>0</v>
      </c>
      <c r="BI260" s="196">
        <f t="shared" si="78"/>
        <v>0</v>
      </c>
      <c r="BJ260" s="15" t="s">
        <v>81</v>
      </c>
      <c r="BK260" s="196">
        <f t="shared" si="79"/>
        <v>0</v>
      </c>
      <c r="BL260" s="15" t="s">
        <v>81</v>
      </c>
      <c r="BM260" s="195" t="s">
        <v>772</v>
      </c>
    </row>
    <row r="261" spans="1:65" s="12" customFormat="1" ht="25.9" customHeight="1">
      <c r="B261" s="169"/>
      <c r="C261" s="170"/>
      <c r="D261" s="171" t="s">
        <v>72</v>
      </c>
      <c r="E261" s="172" t="s">
        <v>773</v>
      </c>
      <c r="F261" s="172" t="s">
        <v>774</v>
      </c>
      <c r="G261" s="170"/>
      <c r="H261" s="170"/>
      <c r="I261" s="173"/>
      <c r="J261" s="174">
        <f>BK261</f>
        <v>0</v>
      </c>
      <c r="K261" s="170"/>
      <c r="L261" s="175"/>
      <c r="M261" s="176"/>
      <c r="N261" s="177"/>
      <c r="O261" s="177"/>
      <c r="P261" s="178">
        <f>SUM(P262:P265)</f>
        <v>0</v>
      </c>
      <c r="Q261" s="177"/>
      <c r="R261" s="178">
        <f>SUM(R262:R265)</f>
        <v>0</v>
      </c>
      <c r="S261" s="177"/>
      <c r="T261" s="179">
        <f>SUM(T262:T265)</f>
        <v>0</v>
      </c>
      <c r="AR261" s="180" t="s">
        <v>81</v>
      </c>
      <c r="AT261" s="181" t="s">
        <v>72</v>
      </c>
      <c r="AU261" s="181" t="s">
        <v>73</v>
      </c>
      <c r="AY261" s="180" t="s">
        <v>128</v>
      </c>
      <c r="BK261" s="182">
        <f>SUM(BK262:BK265)</f>
        <v>0</v>
      </c>
    </row>
    <row r="262" spans="1:65" s="2" customFormat="1" ht="21.75" customHeight="1">
      <c r="A262" s="32"/>
      <c r="B262" s="33"/>
      <c r="C262" s="197" t="s">
        <v>775</v>
      </c>
      <c r="D262" s="197" t="s">
        <v>200</v>
      </c>
      <c r="E262" s="198" t="s">
        <v>776</v>
      </c>
      <c r="F262" s="199" t="s">
        <v>777</v>
      </c>
      <c r="G262" s="200" t="s">
        <v>197</v>
      </c>
      <c r="H262" s="201">
        <v>8</v>
      </c>
      <c r="I262" s="202"/>
      <c r="J262" s="203">
        <f>ROUND(I262*H262,2)</f>
        <v>0</v>
      </c>
      <c r="K262" s="199" t="s">
        <v>133</v>
      </c>
      <c r="L262" s="37"/>
      <c r="M262" s="204" t="s">
        <v>19</v>
      </c>
      <c r="N262" s="205" t="s">
        <v>44</v>
      </c>
      <c r="O262" s="62"/>
      <c r="P262" s="193">
        <f>O262*H262</f>
        <v>0</v>
      </c>
      <c r="Q262" s="193">
        <v>0</v>
      </c>
      <c r="R262" s="193">
        <f>Q262*H262</f>
        <v>0</v>
      </c>
      <c r="S262" s="193">
        <v>0</v>
      </c>
      <c r="T262" s="194">
        <f>S262*H262</f>
        <v>0</v>
      </c>
      <c r="U262" s="32"/>
      <c r="V262" s="32"/>
      <c r="W262" s="32"/>
      <c r="X262" s="32"/>
      <c r="Y262" s="32"/>
      <c r="Z262" s="32"/>
      <c r="AA262" s="32"/>
      <c r="AB262" s="32"/>
      <c r="AC262" s="32"/>
      <c r="AD262" s="32"/>
      <c r="AE262" s="32"/>
      <c r="AR262" s="195" t="s">
        <v>140</v>
      </c>
      <c r="AT262" s="195" t="s">
        <v>200</v>
      </c>
      <c r="AU262" s="195" t="s">
        <v>81</v>
      </c>
      <c r="AY262" s="15" t="s">
        <v>128</v>
      </c>
      <c r="BE262" s="196">
        <f>IF(N262="základní",J262,0)</f>
        <v>0</v>
      </c>
      <c r="BF262" s="196">
        <f>IF(N262="snížená",J262,0)</f>
        <v>0</v>
      </c>
      <c r="BG262" s="196">
        <f>IF(N262="zákl. přenesená",J262,0)</f>
        <v>0</v>
      </c>
      <c r="BH262" s="196">
        <f>IF(N262="sníž. přenesená",J262,0)</f>
        <v>0</v>
      </c>
      <c r="BI262" s="196">
        <f>IF(N262="nulová",J262,0)</f>
        <v>0</v>
      </c>
      <c r="BJ262" s="15" t="s">
        <v>81</v>
      </c>
      <c r="BK262" s="196">
        <f>ROUND(I262*H262,2)</f>
        <v>0</v>
      </c>
      <c r="BL262" s="15" t="s">
        <v>140</v>
      </c>
      <c r="BM262" s="195" t="s">
        <v>778</v>
      </c>
    </row>
    <row r="263" spans="1:65" s="2" customFormat="1" ht="21.75" customHeight="1">
      <c r="A263" s="32"/>
      <c r="B263" s="33"/>
      <c r="C263" s="197" t="s">
        <v>779</v>
      </c>
      <c r="D263" s="197" t="s">
        <v>200</v>
      </c>
      <c r="E263" s="198" t="s">
        <v>780</v>
      </c>
      <c r="F263" s="199" t="s">
        <v>781</v>
      </c>
      <c r="G263" s="200" t="s">
        <v>197</v>
      </c>
      <c r="H263" s="201">
        <v>2</v>
      </c>
      <c r="I263" s="202"/>
      <c r="J263" s="203">
        <f>ROUND(I263*H263,2)</f>
        <v>0</v>
      </c>
      <c r="K263" s="199" t="s">
        <v>133</v>
      </c>
      <c r="L263" s="37"/>
      <c r="M263" s="204" t="s">
        <v>19</v>
      </c>
      <c r="N263" s="205" t="s">
        <v>44</v>
      </c>
      <c r="O263" s="62"/>
      <c r="P263" s="193">
        <f>O263*H263</f>
        <v>0</v>
      </c>
      <c r="Q263" s="193">
        <v>0</v>
      </c>
      <c r="R263" s="193">
        <f>Q263*H263</f>
        <v>0</v>
      </c>
      <c r="S263" s="193">
        <v>0</v>
      </c>
      <c r="T263" s="194">
        <f>S263*H263</f>
        <v>0</v>
      </c>
      <c r="U263" s="32"/>
      <c r="V263" s="32"/>
      <c r="W263" s="32"/>
      <c r="X263" s="32"/>
      <c r="Y263" s="32"/>
      <c r="Z263" s="32"/>
      <c r="AA263" s="32"/>
      <c r="AB263" s="32"/>
      <c r="AC263" s="32"/>
      <c r="AD263" s="32"/>
      <c r="AE263" s="32"/>
      <c r="AR263" s="195" t="s">
        <v>140</v>
      </c>
      <c r="AT263" s="195" t="s">
        <v>200</v>
      </c>
      <c r="AU263" s="195" t="s">
        <v>81</v>
      </c>
      <c r="AY263" s="15" t="s">
        <v>128</v>
      </c>
      <c r="BE263" s="196">
        <f>IF(N263="základní",J263,0)</f>
        <v>0</v>
      </c>
      <c r="BF263" s="196">
        <f>IF(N263="snížená",J263,0)</f>
        <v>0</v>
      </c>
      <c r="BG263" s="196">
        <f>IF(N263="zákl. přenesená",J263,0)</f>
        <v>0</v>
      </c>
      <c r="BH263" s="196">
        <f>IF(N263="sníž. přenesená",J263,0)</f>
        <v>0</v>
      </c>
      <c r="BI263" s="196">
        <f>IF(N263="nulová",J263,0)</f>
        <v>0</v>
      </c>
      <c r="BJ263" s="15" t="s">
        <v>81</v>
      </c>
      <c r="BK263" s="196">
        <f>ROUND(I263*H263,2)</f>
        <v>0</v>
      </c>
      <c r="BL263" s="15" t="s">
        <v>140</v>
      </c>
      <c r="BM263" s="195" t="s">
        <v>782</v>
      </c>
    </row>
    <row r="264" spans="1:65" s="2" customFormat="1" ht="21.75" customHeight="1">
      <c r="A264" s="32"/>
      <c r="B264" s="33"/>
      <c r="C264" s="197" t="s">
        <v>783</v>
      </c>
      <c r="D264" s="197" t="s">
        <v>200</v>
      </c>
      <c r="E264" s="198" t="s">
        <v>784</v>
      </c>
      <c r="F264" s="199" t="s">
        <v>785</v>
      </c>
      <c r="G264" s="200" t="s">
        <v>197</v>
      </c>
      <c r="H264" s="201">
        <v>2</v>
      </c>
      <c r="I264" s="202"/>
      <c r="J264" s="203">
        <f>ROUND(I264*H264,2)</f>
        <v>0</v>
      </c>
      <c r="K264" s="199" t="s">
        <v>133</v>
      </c>
      <c r="L264" s="37"/>
      <c r="M264" s="204" t="s">
        <v>19</v>
      </c>
      <c r="N264" s="205" t="s">
        <v>44</v>
      </c>
      <c r="O264" s="62"/>
      <c r="P264" s="193">
        <f>O264*H264</f>
        <v>0</v>
      </c>
      <c r="Q264" s="193">
        <v>0</v>
      </c>
      <c r="R264" s="193">
        <f>Q264*H264</f>
        <v>0</v>
      </c>
      <c r="S264" s="193">
        <v>0</v>
      </c>
      <c r="T264" s="194">
        <f>S264*H264</f>
        <v>0</v>
      </c>
      <c r="U264" s="32"/>
      <c r="V264" s="32"/>
      <c r="W264" s="32"/>
      <c r="X264" s="32"/>
      <c r="Y264" s="32"/>
      <c r="Z264" s="32"/>
      <c r="AA264" s="32"/>
      <c r="AB264" s="32"/>
      <c r="AC264" s="32"/>
      <c r="AD264" s="32"/>
      <c r="AE264" s="32"/>
      <c r="AR264" s="195" t="s">
        <v>140</v>
      </c>
      <c r="AT264" s="195" t="s">
        <v>200</v>
      </c>
      <c r="AU264" s="195" t="s">
        <v>81</v>
      </c>
      <c r="AY264" s="15" t="s">
        <v>128</v>
      </c>
      <c r="BE264" s="196">
        <f>IF(N264="základní",J264,0)</f>
        <v>0</v>
      </c>
      <c r="BF264" s="196">
        <f>IF(N264="snížená",J264,0)</f>
        <v>0</v>
      </c>
      <c r="BG264" s="196">
        <f>IF(N264="zákl. přenesená",J264,0)</f>
        <v>0</v>
      </c>
      <c r="BH264" s="196">
        <f>IF(N264="sníž. přenesená",J264,0)</f>
        <v>0</v>
      </c>
      <c r="BI264" s="196">
        <f>IF(N264="nulová",J264,0)</f>
        <v>0</v>
      </c>
      <c r="BJ264" s="15" t="s">
        <v>81</v>
      </c>
      <c r="BK264" s="196">
        <f>ROUND(I264*H264,2)</f>
        <v>0</v>
      </c>
      <c r="BL264" s="15" t="s">
        <v>140</v>
      </c>
      <c r="BM264" s="195" t="s">
        <v>786</v>
      </c>
    </row>
    <row r="265" spans="1:65" s="2" customFormat="1" ht="21.75" customHeight="1">
      <c r="A265" s="32"/>
      <c r="B265" s="33"/>
      <c r="C265" s="197" t="s">
        <v>787</v>
      </c>
      <c r="D265" s="197" t="s">
        <v>200</v>
      </c>
      <c r="E265" s="198" t="s">
        <v>788</v>
      </c>
      <c r="F265" s="199" t="s">
        <v>789</v>
      </c>
      <c r="G265" s="200" t="s">
        <v>197</v>
      </c>
      <c r="H265" s="201">
        <v>4</v>
      </c>
      <c r="I265" s="202"/>
      <c r="J265" s="203">
        <f>ROUND(I265*H265,2)</f>
        <v>0</v>
      </c>
      <c r="K265" s="199" t="s">
        <v>133</v>
      </c>
      <c r="L265" s="37"/>
      <c r="M265" s="204" t="s">
        <v>19</v>
      </c>
      <c r="N265" s="205" t="s">
        <v>44</v>
      </c>
      <c r="O265" s="62"/>
      <c r="P265" s="193">
        <f>O265*H265</f>
        <v>0</v>
      </c>
      <c r="Q265" s="193">
        <v>0</v>
      </c>
      <c r="R265" s="193">
        <f>Q265*H265</f>
        <v>0</v>
      </c>
      <c r="S265" s="193">
        <v>0</v>
      </c>
      <c r="T265" s="194">
        <f>S265*H265</f>
        <v>0</v>
      </c>
      <c r="U265" s="32"/>
      <c r="V265" s="32"/>
      <c r="W265" s="32"/>
      <c r="X265" s="32"/>
      <c r="Y265" s="32"/>
      <c r="Z265" s="32"/>
      <c r="AA265" s="32"/>
      <c r="AB265" s="32"/>
      <c r="AC265" s="32"/>
      <c r="AD265" s="32"/>
      <c r="AE265" s="32"/>
      <c r="AR265" s="195" t="s">
        <v>140</v>
      </c>
      <c r="AT265" s="195" t="s">
        <v>200</v>
      </c>
      <c r="AU265" s="195" t="s">
        <v>81</v>
      </c>
      <c r="AY265" s="15" t="s">
        <v>128</v>
      </c>
      <c r="BE265" s="196">
        <f>IF(N265="základní",J265,0)</f>
        <v>0</v>
      </c>
      <c r="BF265" s="196">
        <f>IF(N265="snížená",J265,0)</f>
        <v>0</v>
      </c>
      <c r="BG265" s="196">
        <f>IF(N265="zákl. přenesená",J265,0)</f>
        <v>0</v>
      </c>
      <c r="BH265" s="196">
        <f>IF(N265="sníž. přenesená",J265,0)</f>
        <v>0</v>
      </c>
      <c r="BI265" s="196">
        <f>IF(N265="nulová",J265,0)</f>
        <v>0</v>
      </c>
      <c r="BJ265" s="15" t="s">
        <v>81</v>
      </c>
      <c r="BK265" s="196">
        <f>ROUND(I265*H265,2)</f>
        <v>0</v>
      </c>
      <c r="BL265" s="15" t="s">
        <v>140</v>
      </c>
      <c r="BM265" s="195" t="s">
        <v>790</v>
      </c>
    </row>
    <row r="266" spans="1:65" s="12" customFormat="1" ht="25.9" customHeight="1">
      <c r="B266" s="169"/>
      <c r="C266" s="170"/>
      <c r="D266" s="171" t="s">
        <v>72</v>
      </c>
      <c r="E266" s="172" t="s">
        <v>791</v>
      </c>
      <c r="F266" s="172" t="s">
        <v>792</v>
      </c>
      <c r="G266" s="170"/>
      <c r="H266" s="170"/>
      <c r="I266" s="173"/>
      <c r="J266" s="174">
        <f>BK266</f>
        <v>0</v>
      </c>
      <c r="K266" s="170"/>
      <c r="L266" s="175"/>
      <c r="M266" s="176"/>
      <c r="N266" s="177"/>
      <c r="O266" s="177"/>
      <c r="P266" s="178">
        <f>SUM(P267:P275)</f>
        <v>0</v>
      </c>
      <c r="Q266" s="177"/>
      <c r="R266" s="178">
        <f>SUM(R267:R275)</f>
        <v>0</v>
      </c>
      <c r="S266" s="177"/>
      <c r="T266" s="179">
        <f>SUM(T267:T275)</f>
        <v>0</v>
      </c>
      <c r="AR266" s="180" t="s">
        <v>81</v>
      </c>
      <c r="AT266" s="181" t="s">
        <v>72</v>
      </c>
      <c r="AU266" s="181" t="s">
        <v>73</v>
      </c>
      <c r="AY266" s="180" t="s">
        <v>128</v>
      </c>
      <c r="BK266" s="182">
        <f>SUM(BK267:BK275)</f>
        <v>0</v>
      </c>
    </row>
    <row r="267" spans="1:65" s="2" customFormat="1" ht="21.75" customHeight="1">
      <c r="A267" s="32"/>
      <c r="B267" s="33"/>
      <c r="C267" s="197" t="s">
        <v>793</v>
      </c>
      <c r="D267" s="197" t="s">
        <v>200</v>
      </c>
      <c r="E267" s="198" t="s">
        <v>794</v>
      </c>
      <c r="F267" s="199" t="s">
        <v>795</v>
      </c>
      <c r="G267" s="200" t="s">
        <v>796</v>
      </c>
      <c r="H267" s="201">
        <v>2</v>
      </c>
      <c r="I267" s="202"/>
      <c r="J267" s="203">
        <f t="shared" ref="J267:J275" si="80">ROUND(I267*H267,2)</f>
        <v>0</v>
      </c>
      <c r="K267" s="199" t="s">
        <v>133</v>
      </c>
      <c r="L267" s="37"/>
      <c r="M267" s="204" t="s">
        <v>19</v>
      </c>
      <c r="N267" s="205" t="s">
        <v>44</v>
      </c>
      <c r="O267" s="62"/>
      <c r="P267" s="193">
        <f t="shared" ref="P267:P275" si="81">O267*H267</f>
        <v>0</v>
      </c>
      <c r="Q267" s="193">
        <v>0</v>
      </c>
      <c r="R267" s="193">
        <f t="shared" ref="R267:R275" si="82">Q267*H267</f>
        <v>0</v>
      </c>
      <c r="S267" s="193">
        <v>0</v>
      </c>
      <c r="T267" s="194">
        <f t="shared" ref="T267:T275" si="83">S267*H267</f>
        <v>0</v>
      </c>
      <c r="U267" s="32"/>
      <c r="V267" s="32"/>
      <c r="W267" s="32"/>
      <c r="X267" s="32"/>
      <c r="Y267" s="32"/>
      <c r="Z267" s="32"/>
      <c r="AA267" s="32"/>
      <c r="AB267" s="32"/>
      <c r="AC267" s="32"/>
      <c r="AD267" s="32"/>
      <c r="AE267" s="32"/>
      <c r="AR267" s="195" t="s">
        <v>278</v>
      </c>
      <c r="AT267" s="195" t="s">
        <v>200</v>
      </c>
      <c r="AU267" s="195" t="s">
        <v>81</v>
      </c>
      <c r="AY267" s="15" t="s">
        <v>128</v>
      </c>
      <c r="BE267" s="196">
        <f t="shared" ref="BE267:BE275" si="84">IF(N267="základní",J267,0)</f>
        <v>0</v>
      </c>
      <c r="BF267" s="196">
        <f t="shared" ref="BF267:BF275" si="85">IF(N267="snížená",J267,0)</f>
        <v>0</v>
      </c>
      <c r="BG267" s="196">
        <f t="shared" ref="BG267:BG275" si="86">IF(N267="zákl. přenesená",J267,0)</f>
        <v>0</v>
      </c>
      <c r="BH267" s="196">
        <f t="shared" ref="BH267:BH275" si="87">IF(N267="sníž. přenesená",J267,0)</f>
        <v>0</v>
      </c>
      <c r="BI267" s="196">
        <f t="shared" ref="BI267:BI275" si="88">IF(N267="nulová",J267,0)</f>
        <v>0</v>
      </c>
      <c r="BJ267" s="15" t="s">
        <v>81</v>
      </c>
      <c r="BK267" s="196">
        <f t="shared" ref="BK267:BK275" si="89">ROUND(I267*H267,2)</f>
        <v>0</v>
      </c>
      <c r="BL267" s="15" t="s">
        <v>278</v>
      </c>
      <c r="BM267" s="195" t="s">
        <v>797</v>
      </c>
    </row>
    <row r="268" spans="1:65" s="2" customFormat="1" ht="21.75" customHeight="1">
      <c r="A268" s="32"/>
      <c r="B268" s="33"/>
      <c r="C268" s="197" t="s">
        <v>798</v>
      </c>
      <c r="D268" s="197" t="s">
        <v>200</v>
      </c>
      <c r="E268" s="198" t="s">
        <v>799</v>
      </c>
      <c r="F268" s="199" t="s">
        <v>800</v>
      </c>
      <c r="G268" s="200" t="s">
        <v>197</v>
      </c>
      <c r="H268" s="201">
        <v>11</v>
      </c>
      <c r="I268" s="202"/>
      <c r="J268" s="203">
        <f t="shared" si="80"/>
        <v>0</v>
      </c>
      <c r="K268" s="199" t="s">
        <v>133</v>
      </c>
      <c r="L268" s="37"/>
      <c r="M268" s="204" t="s">
        <v>19</v>
      </c>
      <c r="N268" s="205" t="s">
        <v>44</v>
      </c>
      <c r="O268" s="62"/>
      <c r="P268" s="193">
        <f t="shared" si="81"/>
        <v>0</v>
      </c>
      <c r="Q268" s="193">
        <v>0</v>
      </c>
      <c r="R268" s="193">
        <f t="shared" si="82"/>
        <v>0</v>
      </c>
      <c r="S268" s="193">
        <v>0</v>
      </c>
      <c r="T268" s="194">
        <f t="shared" si="83"/>
        <v>0</v>
      </c>
      <c r="U268" s="32"/>
      <c r="V268" s="32"/>
      <c r="W268" s="32"/>
      <c r="X268" s="32"/>
      <c r="Y268" s="32"/>
      <c r="Z268" s="32"/>
      <c r="AA268" s="32"/>
      <c r="AB268" s="32"/>
      <c r="AC268" s="32"/>
      <c r="AD268" s="32"/>
      <c r="AE268" s="32"/>
      <c r="AR268" s="195" t="s">
        <v>278</v>
      </c>
      <c r="AT268" s="195" t="s">
        <v>200</v>
      </c>
      <c r="AU268" s="195" t="s">
        <v>81</v>
      </c>
      <c r="AY268" s="15" t="s">
        <v>128</v>
      </c>
      <c r="BE268" s="196">
        <f t="shared" si="84"/>
        <v>0</v>
      </c>
      <c r="BF268" s="196">
        <f t="shared" si="85"/>
        <v>0</v>
      </c>
      <c r="BG268" s="196">
        <f t="shared" si="86"/>
        <v>0</v>
      </c>
      <c r="BH268" s="196">
        <f t="shared" si="87"/>
        <v>0</v>
      </c>
      <c r="BI268" s="196">
        <f t="shared" si="88"/>
        <v>0</v>
      </c>
      <c r="BJ268" s="15" t="s">
        <v>81</v>
      </c>
      <c r="BK268" s="196">
        <f t="shared" si="89"/>
        <v>0</v>
      </c>
      <c r="BL268" s="15" t="s">
        <v>278</v>
      </c>
      <c r="BM268" s="195" t="s">
        <v>801</v>
      </c>
    </row>
    <row r="269" spans="1:65" s="2" customFormat="1" ht="21.75" customHeight="1">
      <c r="A269" s="32"/>
      <c r="B269" s="33"/>
      <c r="C269" s="197" t="s">
        <v>802</v>
      </c>
      <c r="D269" s="197" t="s">
        <v>200</v>
      </c>
      <c r="E269" s="198" t="s">
        <v>803</v>
      </c>
      <c r="F269" s="199" t="s">
        <v>804</v>
      </c>
      <c r="G269" s="200" t="s">
        <v>197</v>
      </c>
      <c r="H269" s="201">
        <v>2</v>
      </c>
      <c r="I269" s="202"/>
      <c r="J269" s="203">
        <f t="shared" si="80"/>
        <v>0</v>
      </c>
      <c r="K269" s="199" t="s">
        <v>133</v>
      </c>
      <c r="L269" s="37"/>
      <c r="M269" s="204" t="s">
        <v>19</v>
      </c>
      <c r="N269" s="205" t="s">
        <v>44</v>
      </c>
      <c r="O269" s="62"/>
      <c r="P269" s="193">
        <f t="shared" si="81"/>
        <v>0</v>
      </c>
      <c r="Q269" s="193">
        <v>0</v>
      </c>
      <c r="R269" s="193">
        <f t="shared" si="82"/>
        <v>0</v>
      </c>
      <c r="S269" s="193">
        <v>0</v>
      </c>
      <c r="T269" s="194">
        <f t="shared" si="83"/>
        <v>0</v>
      </c>
      <c r="U269" s="32"/>
      <c r="V269" s="32"/>
      <c r="W269" s="32"/>
      <c r="X269" s="32"/>
      <c r="Y269" s="32"/>
      <c r="Z269" s="32"/>
      <c r="AA269" s="32"/>
      <c r="AB269" s="32"/>
      <c r="AC269" s="32"/>
      <c r="AD269" s="32"/>
      <c r="AE269" s="32"/>
      <c r="AR269" s="195" t="s">
        <v>81</v>
      </c>
      <c r="AT269" s="195" t="s">
        <v>200</v>
      </c>
      <c r="AU269" s="195" t="s">
        <v>81</v>
      </c>
      <c r="AY269" s="15" t="s">
        <v>128</v>
      </c>
      <c r="BE269" s="196">
        <f t="shared" si="84"/>
        <v>0</v>
      </c>
      <c r="BF269" s="196">
        <f t="shared" si="85"/>
        <v>0</v>
      </c>
      <c r="BG269" s="196">
        <f t="shared" si="86"/>
        <v>0</v>
      </c>
      <c r="BH269" s="196">
        <f t="shared" si="87"/>
        <v>0</v>
      </c>
      <c r="BI269" s="196">
        <f t="shared" si="88"/>
        <v>0</v>
      </c>
      <c r="BJ269" s="15" t="s">
        <v>81</v>
      </c>
      <c r="BK269" s="196">
        <f t="shared" si="89"/>
        <v>0</v>
      </c>
      <c r="BL269" s="15" t="s">
        <v>81</v>
      </c>
      <c r="BM269" s="195" t="s">
        <v>805</v>
      </c>
    </row>
    <row r="270" spans="1:65" s="2" customFormat="1" ht="21.75" customHeight="1">
      <c r="A270" s="32"/>
      <c r="B270" s="33"/>
      <c r="C270" s="197" t="s">
        <v>806</v>
      </c>
      <c r="D270" s="197" t="s">
        <v>200</v>
      </c>
      <c r="E270" s="198" t="s">
        <v>807</v>
      </c>
      <c r="F270" s="199" t="s">
        <v>808</v>
      </c>
      <c r="G270" s="200" t="s">
        <v>197</v>
      </c>
      <c r="H270" s="201">
        <v>6</v>
      </c>
      <c r="I270" s="202"/>
      <c r="J270" s="203">
        <f t="shared" si="80"/>
        <v>0</v>
      </c>
      <c r="K270" s="199" t="s">
        <v>133</v>
      </c>
      <c r="L270" s="37"/>
      <c r="M270" s="204" t="s">
        <v>19</v>
      </c>
      <c r="N270" s="205" t="s">
        <v>44</v>
      </c>
      <c r="O270" s="62"/>
      <c r="P270" s="193">
        <f t="shared" si="81"/>
        <v>0</v>
      </c>
      <c r="Q270" s="193">
        <v>0</v>
      </c>
      <c r="R270" s="193">
        <f t="shared" si="82"/>
        <v>0</v>
      </c>
      <c r="S270" s="193">
        <v>0</v>
      </c>
      <c r="T270" s="194">
        <f t="shared" si="83"/>
        <v>0</v>
      </c>
      <c r="U270" s="32"/>
      <c r="V270" s="32"/>
      <c r="W270" s="32"/>
      <c r="X270" s="32"/>
      <c r="Y270" s="32"/>
      <c r="Z270" s="32"/>
      <c r="AA270" s="32"/>
      <c r="AB270" s="32"/>
      <c r="AC270" s="32"/>
      <c r="AD270" s="32"/>
      <c r="AE270" s="32"/>
      <c r="AR270" s="195" t="s">
        <v>278</v>
      </c>
      <c r="AT270" s="195" t="s">
        <v>200</v>
      </c>
      <c r="AU270" s="195" t="s">
        <v>81</v>
      </c>
      <c r="AY270" s="15" t="s">
        <v>128</v>
      </c>
      <c r="BE270" s="196">
        <f t="shared" si="84"/>
        <v>0</v>
      </c>
      <c r="BF270" s="196">
        <f t="shared" si="85"/>
        <v>0</v>
      </c>
      <c r="BG270" s="196">
        <f t="shared" si="86"/>
        <v>0</v>
      </c>
      <c r="BH270" s="196">
        <f t="shared" si="87"/>
        <v>0</v>
      </c>
      <c r="BI270" s="196">
        <f t="shared" si="88"/>
        <v>0</v>
      </c>
      <c r="BJ270" s="15" t="s">
        <v>81</v>
      </c>
      <c r="BK270" s="196">
        <f t="shared" si="89"/>
        <v>0</v>
      </c>
      <c r="BL270" s="15" t="s">
        <v>278</v>
      </c>
      <c r="BM270" s="195" t="s">
        <v>809</v>
      </c>
    </row>
    <row r="271" spans="1:65" s="2" customFormat="1" ht="55.5" customHeight="1">
      <c r="A271" s="32"/>
      <c r="B271" s="33"/>
      <c r="C271" s="197" t="s">
        <v>810</v>
      </c>
      <c r="D271" s="197" t="s">
        <v>200</v>
      </c>
      <c r="E271" s="198" t="s">
        <v>811</v>
      </c>
      <c r="F271" s="199" t="s">
        <v>812</v>
      </c>
      <c r="G271" s="200" t="s">
        <v>197</v>
      </c>
      <c r="H271" s="201">
        <v>2</v>
      </c>
      <c r="I271" s="202"/>
      <c r="J271" s="203">
        <f t="shared" si="80"/>
        <v>0</v>
      </c>
      <c r="K271" s="199" t="s">
        <v>133</v>
      </c>
      <c r="L271" s="37"/>
      <c r="M271" s="204" t="s">
        <v>19</v>
      </c>
      <c r="N271" s="205" t="s">
        <v>44</v>
      </c>
      <c r="O271" s="62"/>
      <c r="P271" s="193">
        <f t="shared" si="81"/>
        <v>0</v>
      </c>
      <c r="Q271" s="193">
        <v>0</v>
      </c>
      <c r="R271" s="193">
        <f t="shared" si="82"/>
        <v>0</v>
      </c>
      <c r="S271" s="193">
        <v>0</v>
      </c>
      <c r="T271" s="194">
        <f t="shared" si="83"/>
        <v>0</v>
      </c>
      <c r="U271" s="32"/>
      <c r="V271" s="32"/>
      <c r="W271" s="32"/>
      <c r="X271" s="32"/>
      <c r="Y271" s="32"/>
      <c r="Z271" s="32"/>
      <c r="AA271" s="32"/>
      <c r="AB271" s="32"/>
      <c r="AC271" s="32"/>
      <c r="AD271" s="32"/>
      <c r="AE271" s="32"/>
      <c r="AR271" s="195" t="s">
        <v>81</v>
      </c>
      <c r="AT271" s="195" t="s">
        <v>200</v>
      </c>
      <c r="AU271" s="195" t="s">
        <v>81</v>
      </c>
      <c r="AY271" s="15" t="s">
        <v>128</v>
      </c>
      <c r="BE271" s="196">
        <f t="shared" si="84"/>
        <v>0</v>
      </c>
      <c r="BF271" s="196">
        <f t="shared" si="85"/>
        <v>0</v>
      </c>
      <c r="BG271" s="196">
        <f t="shared" si="86"/>
        <v>0</v>
      </c>
      <c r="BH271" s="196">
        <f t="shared" si="87"/>
        <v>0</v>
      </c>
      <c r="BI271" s="196">
        <f t="shared" si="88"/>
        <v>0</v>
      </c>
      <c r="BJ271" s="15" t="s">
        <v>81</v>
      </c>
      <c r="BK271" s="196">
        <f t="shared" si="89"/>
        <v>0</v>
      </c>
      <c r="BL271" s="15" t="s">
        <v>81</v>
      </c>
      <c r="BM271" s="195" t="s">
        <v>813</v>
      </c>
    </row>
    <row r="272" spans="1:65" s="2" customFormat="1" ht="21.75" customHeight="1">
      <c r="A272" s="32"/>
      <c r="B272" s="33"/>
      <c r="C272" s="197" t="s">
        <v>814</v>
      </c>
      <c r="D272" s="197" t="s">
        <v>200</v>
      </c>
      <c r="E272" s="198" t="s">
        <v>815</v>
      </c>
      <c r="F272" s="199" t="s">
        <v>816</v>
      </c>
      <c r="G272" s="200" t="s">
        <v>197</v>
      </c>
      <c r="H272" s="201">
        <v>2</v>
      </c>
      <c r="I272" s="202"/>
      <c r="J272" s="203">
        <f t="shared" si="80"/>
        <v>0</v>
      </c>
      <c r="K272" s="199" t="s">
        <v>133</v>
      </c>
      <c r="L272" s="37"/>
      <c r="M272" s="204" t="s">
        <v>19</v>
      </c>
      <c r="N272" s="205" t="s">
        <v>44</v>
      </c>
      <c r="O272" s="62"/>
      <c r="P272" s="193">
        <f t="shared" si="81"/>
        <v>0</v>
      </c>
      <c r="Q272" s="193">
        <v>0</v>
      </c>
      <c r="R272" s="193">
        <f t="shared" si="82"/>
        <v>0</v>
      </c>
      <c r="S272" s="193">
        <v>0</v>
      </c>
      <c r="T272" s="194">
        <f t="shared" si="83"/>
        <v>0</v>
      </c>
      <c r="U272" s="32"/>
      <c r="V272" s="32"/>
      <c r="W272" s="32"/>
      <c r="X272" s="32"/>
      <c r="Y272" s="32"/>
      <c r="Z272" s="32"/>
      <c r="AA272" s="32"/>
      <c r="AB272" s="32"/>
      <c r="AC272" s="32"/>
      <c r="AD272" s="32"/>
      <c r="AE272" s="32"/>
      <c r="AR272" s="195" t="s">
        <v>81</v>
      </c>
      <c r="AT272" s="195" t="s">
        <v>200</v>
      </c>
      <c r="AU272" s="195" t="s">
        <v>81</v>
      </c>
      <c r="AY272" s="15" t="s">
        <v>128</v>
      </c>
      <c r="BE272" s="196">
        <f t="shared" si="84"/>
        <v>0</v>
      </c>
      <c r="BF272" s="196">
        <f t="shared" si="85"/>
        <v>0</v>
      </c>
      <c r="BG272" s="196">
        <f t="shared" si="86"/>
        <v>0</v>
      </c>
      <c r="BH272" s="196">
        <f t="shared" si="87"/>
        <v>0</v>
      </c>
      <c r="BI272" s="196">
        <f t="shared" si="88"/>
        <v>0</v>
      </c>
      <c r="BJ272" s="15" t="s">
        <v>81</v>
      </c>
      <c r="BK272" s="196">
        <f t="shared" si="89"/>
        <v>0</v>
      </c>
      <c r="BL272" s="15" t="s">
        <v>81</v>
      </c>
      <c r="BM272" s="195" t="s">
        <v>817</v>
      </c>
    </row>
    <row r="273" spans="1:65" s="2" customFormat="1" ht="21.75" customHeight="1">
      <c r="A273" s="32"/>
      <c r="B273" s="33"/>
      <c r="C273" s="197" t="s">
        <v>818</v>
      </c>
      <c r="D273" s="197" t="s">
        <v>200</v>
      </c>
      <c r="E273" s="198" t="s">
        <v>819</v>
      </c>
      <c r="F273" s="199" t="s">
        <v>820</v>
      </c>
      <c r="G273" s="200" t="s">
        <v>197</v>
      </c>
      <c r="H273" s="201">
        <v>2</v>
      </c>
      <c r="I273" s="202"/>
      <c r="J273" s="203">
        <f t="shared" si="80"/>
        <v>0</v>
      </c>
      <c r="K273" s="199" t="s">
        <v>133</v>
      </c>
      <c r="L273" s="37"/>
      <c r="M273" s="204" t="s">
        <v>19</v>
      </c>
      <c r="N273" s="205" t="s">
        <v>44</v>
      </c>
      <c r="O273" s="62"/>
      <c r="P273" s="193">
        <f t="shared" si="81"/>
        <v>0</v>
      </c>
      <c r="Q273" s="193">
        <v>0</v>
      </c>
      <c r="R273" s="193">
        <f t="shared" si="82"/>
        <v>0</v>
      </c>
      <c r="S273" s="193">
        <v>0</v>
      </c>
      <c r="T273" s="194">
        <f t="shared" si="83"/>
        <v>0</v>
      </c>
      <c r="U273" s="32"/>
      <c r="V273" s="32"/>
      <c r="W273" s="32"/>
      <c r="X273" s="32"/>
      <c r="Y273" s="32"/>
      <c r="Z273" s="32"/>
      <c r="AA273" s="32"/>
      <c r="AB273" s="32"/>
      <c r="AC273" s="32"/>
      <c r="AD273" s="32"/>
      <c r="AE273" s="32"/>
      <c r="AR273" s="195" t="s">
        <v>81</v>
      </c>
      <c r="AT273" s="195" t="s">
        <v>200</v>
      </c>
      <c r="AU273" s="195" t="s">
        <v>81</v>
      </c>
      <c r="AY273" s="15" t="s">
        <v>128</v>
      </c>
      <c r="BE273" s="196">
        <f t="shared" si="84"/>
        <v>0</v>
      </c>
      <c r="BF273" s="196">
        <f t="shared" si="85"/>
        <v>0</v>
      </c>
      <c r="BG273" s="196">
        <f t="shared" si="86"/>
        <v>0</v>
      </c>
      <c r="BH273" s="196">
        <f t="shared" si="87"/>
        <v>0</v>
      </c>
      <c r="BI273" s="196">
        <f t="shared" si="88"/>
        <v>0</v>
      </c>
      <c r="BJ273" s="15" t="s">
        <v>81</v>
      </c>
      <c r="BK273" s="196">
        <f t="shared" si="89"/>
        <v>0</v>
      </c>
      <c r="BL273" s="15" t="s">
        <v>81</v>
      </c>
      <c r="BM273" s="195" t="s">
        <v>821</v>
      </c>
    </row>
    <row r="274" spans="1:65" s="2" customFormat="1" ht="21.75" customHeight="1">
      <c r="A274" s="32"/>
      <c r="B274" s="33"/>
      <c r="C274" s="197" t="s">
        <v>822</v>
      </c>
      <c r="D274" s="197" t="s">
        <v>200</v>
      </c>
      <c r="E274" s="198" t="s">
        <v>823</v>
      </c>
      <c r="F274" s="199" t="s">
        <v>824</v>
      </c>
      <c r="G274" s="200" t="s">
        <v>197</v>
      </c>
      <c r="H274" s="201">
        <v>2</v>
      </c>
      <c r="I274" s="202"/>
      <c r="J274" s="203">
        <f t="shared" si="80"/>
        <v>0</v>
      </c>
      <c r="K274" s="199" t="s">
        <v>133</v>
      </c>
      <c r="L274" s="37"/>
      <c r="M274" s="204" t="s">
        <v>19</v>
      </c>
      <c r="N274" s="205" t="s">
        <v>44</v>
      </c>
      <c r="O274" s="62"/>
      <c r="P274" s="193">
        <f t="shared" si="81"/>
        <v>0</v>
      </c>
      <c r="Q274" s="193">
        <v>0</v>
      </c>
      <c r="R274" s="193">
        <f t="shared" si="82"/>
        <v>0</v>
      </c>
      <c r="S274" s="193">
        <v>0</v>
      </c>
      <c r="T274" s="194">
        <f t="shared" si="83"/>
        <v>0</v>
      </c>
      <c r="U274" s="32"/>
      <c r="V274" s="32"/>
      <c r="W274" s="32"/>
      <c r="X274" s="32"/>
      <c r="Y274" s="32"/>
      <c r="Z274" s="32"/>
      <c r="AA274" s="32"/>
      <c r="AB274" s="32"/>
      <c r="AC274" s="32"/>
      <c r="AD274" s="32"/>
      <c r="AE274" s="32"/>
      <c r="AR274" s="195" t="s">
        <v>81</v>
      </c>
      <c r="AT274" s="195" t="s">
        <v>200</v>
      </c>
      <c r="AU274" s="195" t="s">
        <v>81</v>
      </c>
      <c r="AY274" s="15" t="s">
        <v>128</v>
      </c>
      <c r="BE274" s="196">
        <f t="shared" si="84"/>
        <v>0</v>
      </c>
      <c r="BF274" s="196">
        <f t="shared" si="85"/>
        <v>0</v>
      </c>
      <c r="BG274" s="196">
        <f t="shared" si="86"/>
        <v>0</v>
      </c>
      <c r="BH274" s="196">
        <f t="shared" si="87"/>
        <v>0</v>
      </c>
      <c r="BI274" s="196">
        <f t="shared" si="88"/>
        <v>0</v>
      </c>
      <c r="BJ274" s="15" t="s">
        <v>81</v>
      </c>
      <c r="BK274" s="196">
        <f t="shared" si="89"/>
        <v>0</v>
      </c>
      <c r="BL274" s="15" t="s">
        <v>81</v>
      </c>
      <c r="BM274" s="195" t="s">
        <v>825</v>
      </c>
    </row>
    <row r="275" spans="1:65" s="2" customFormat="1" ht="33" customHeight="1">
      <c r="A275" s="32"/>
      <c r="B275" s="33"/>
      <c r="C275" s="197" t="s">
        <v>826</v>
      </c>
      <c r="D275" s="197" t="s">
        <v>200</v>
      </c>
      <c r="E275" s="198" t="s">
        <v>827</v>
      </c>
      <c r="F275" s="199" t="s">
        <v>828</v>
      </c>
      <c r="G275" s="200" t="s">
        <v>197</v>
      </c>
      <c r="H275" s="201">
        <v>2</v>
      </c>
      <c r="I275" s="202"/>
      <c r="J275" s="203">
        <f t="shared" si="80"/>
        <v>0</v>
      </c>
      <c r="K275" s="199" t="s">
        <v>133</v>
      </c>
      <c r="L275" s="37"/>
      <c r="M275" s="212" t="s">
        <v>19</v>
      </c>
      <c r="N275" s="213" t="s">
        <v>44</v>
      </c>
      <c r="O275" s="214"/>
      <c r="P275" s="215">
        <f t="shared" si="81"/>
        <v>0</v>
      </c>
      <c r="Q275" s="215">
        <v>0</v>
      </c>
      <c r="R275" s="215">
        <f t="shared" si="82"/>
        <v>0</v>
      </c>
      <c r="S275" s="215">
        <v>0</v>
      </c>
      <c r="T275" s="216">
        <f t="shared" si="83"/>
        <v>0</v>
      </c>
      <c r="U275" s="32"/>
      <c r="V275" s="32"/>
      <c r="W275" s="32"/>
      <c r="X275" s="32"/>
      <c r="Y275" s="32"/>
      <c r="Z275" s="32"/>
      <c r="AA275" s="32"/>
      <c r="AB275" s="32"/>
      <c r="AC275" s="32"/>
      <c r="AD275" s="32"/>
      <c r="AE275" s="32"/>
      <c r="AR275" s="195" t="s">
        <v>81</v>
      </c>
      <c r="AT275" s="195" t="s">
        <v>200</v>
      </c>
      <c r="AU275" s="195" t="s">
        <v>81</v>
      </c>
      <c r="AY275" s="15" t="s">
        <v>128</v>
      </c>
      <c r="BE275" s="196">
        <f t="shared" si="84"/>
        <v>0</v>
      </c>
      <c r="BF275" s="196">
        <f t="shared" si="85"/>
        <v>0</v>
      </c>
      <c r="BG275" s="196">
        <f t="shared" si="86"/>
        <v>0</v>
      </c>
      <c r="BH275" s="196">
        <f t="shared" si="87"/>
        <v>0</v>
      </c>
      <c r="BI275" s="196">
        <f t="shared" si="88"/>
        <v>0</v>
      </c>
      <c r="BJ275" s="15" t="s">
        <v>81</v>
      </c>
      <c r="BK275" s="196">
        <f t="shared" si="89"/>
        <v>0</v>
      </c>
      <c r="BL275" s="15" t="s">
        <v>81</v>
      </c>
      <c r="BM275" s="195" t="s">
        <v>829</v>
      </c>
    </row>
    <row r="276" spans="1:65" s="2" customFormat="1" ht="6.95" customHeight="1">
      <c r="A276" s="32"/>
      <c r="B276" s="45"/>
      <c r="C276" s="46"/>
      <c r="D276" s="46"/>
      <c r="E276" s="46"/>
      <c r="F276" s="46"/>
      <c r="G276" s="46"/>
      <c r="H276" s="46"/>
      <c r="I276" s="134"/>
      <c r="J276" s="46"/>
      <c r="K276" s="46"/>
      <c r="L276" s="37"/>
      <c r="M276" s="32"/>
      <c r="O276" s="32"/>
      <c r="P276" s="32"/>
      <c r="Q276" s="32"/>
      <c r="R276" s="32"/>
      <c r="S276" s="32"/>
      <c r="T276" s="32"/>
      <c r="U276" s="32"/>
      <c r="V276" s="32"/>
      <c r="W276" s="32"/>
      <c r="X276" s="32"/>
      <c r="Y276" s="32"/>
      <c r="Z276" s="32"/>
      <c r="AA276" s="32"/>
      <c r="AB276" s="32"/>
      <c r="AC276" s="32"/>
      <c r="AD276" s="32"/>
      <c r="AE276" s="32"/>
    </row>
  </sheetData>
  <sheetProtection algorithmName="SHA-512" hashValue="8/rkuLTAxMZUP5cgmjp2Vh17eOsmAa8pH9xJTNhuvhfdSTzJJ7mGceo2ZjeZdlFg/g757RhIZjbFi7sNf1ZKUg==" saltValue="2S2GRlxtl2wdNCLRo8+VZW5WdecoEEMQD07TiBRudiP+EMwTHwE8tw3UleC50TDhjBXAFb7dVAFk//JuVpcxnA==" spinCount="100000" sheet="1" objects="1" scenarios="1" formatColumns="0" formatRows="0" autoFilter="0"/>
  <autoFilter ref="C88:K275"/>
  <mergeCells count="9">
    <mergeCell ref="E50:H50"/>
    <mergeCell ref="E79:H79"/>
    <mergeCell ref="E81:H81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15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9" width="20.1640625" style="99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99"/>
      <c r="L2" s="337"/>
      <c r="M2" s="337"/>
      <c r="N2" s="337"/>
      <c r="O2" s="337"/>
      <c r="P2" s="337"/>
      <c r="Q2" s="337"/>
      <c r="R2" s="337"/>
      <c r="S2" s="337"/>
      <c r="T2" s="337"/>
      <c r="U2" s="337"/>
      <c r="V2" s="337"/>
      <c r="AT2" s="15" t="s">
        <v>86</v>
      </c>
    </row>
    <row r="3" spans="1:46" s="1" customFormat="1" ht="6.95" customHeight="1">
      <c r="B3" s="100"/>
      <c r="C3" s="101"/>
      <c r="D3" s="101"/>
      <c r="E3" s="101"/>
      <c r="F3" s="101"/>
      <c r="G3" s="101"/>
      <c r="H3" s="101"/>
      <c r="I3" s="102"/>
      <c r="J3" s="101"/>
      <c r="K3" s="101"/>
      <c r="L3" s="18"/>
      <c r="AT3" s="15" t="s">
        <v>83</v>
      </c>
    </row>
    <row r="4" spans="1:46" s="1" customFormat="1" ht="24.95" customHeight="1">
      <c r="B4" s="18"/>
      <c r="D4" s="103" t="s">
        <v>95</v>
      </c>
      <c r="I4" s="99"/>
      <c r="L4" s="18"/>
      <c r="M4" s="104" t="s">
        <v>10</v>
      </c>
      <c r="AT4" s="15" t="s">
        <v>4</v>
      </c>
    </row>
    <row r="5" spans="1:46" s="1" customFormat="1" ht="6.95" customHeight="1">
      <c r="B5" s="18"/>
      <c r="I5" s="99"/>
      <c r="L5" s="18"/>
    </row>
    <row r="6" spans="1:46" s="1" customFormat="1" ht="12" customHeight="1">
      <c r="B6" s="18"/>
      <c r="D6" s="105" t="s">
        <v>16</v>
      </c>
      <c r="I6" s="99"/>
      <c r="L6" s="18"/>
    </row>
    <row r="7" spans="1:46" s="1" customFormat="1" ht="16.5" customHeight="1">
      <c r="B7" s="18"/>
      <c r="E7" s="338" t="str">
        <f>'Rekapitulace stavby'!K6</f>
        <v>Oprava PZS v km 16,727 a 17,104 na trati Praha - Turnov</v>
      </c>
      <c r="F7" s="339"/>
      <c r="G7" s="339"/>
      <c r="H7" s="339"/>
      <c r="I7" s="99"/>
      <c r="L7" s="18"/>
    </row>
    <row r="8" spans="1:46" s="2" customFormat="1" ht="12" customHeight="1">
      <c r="A8" s="32"/>
      <c r="B8" s="37"/>
      <c r="C8" s="32"/>
      <c r="D8" s="105" t="s">
        <v>96</v>
      </c>
      <c r="E8" s="32"/>
      <c r="F8" s="32"/>
      <c r="G8" s="32"/>
      <c r="H8" s="32"/>
      <c r="I8" s="106"/>
      <c r="J8" s="32"/>
      <c r="K8" s="32"/>
      <c r="L8" s="107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6.5" customHeight="1">
      <c r="A9" s="32"/>
      <c r="B9" s="37"/>
      <c r="C9" s="32"/>
      <c r="D9" s="32"/>
      <c r="E9" s="340" t="s">
        <v>830</v>
      </c>
      <c r="F9" s="341"/>
      <c r="G9" s="341"/>
      <c r="H9" s="341"/>
      <c r="I9" s="106"/>
      <c r="J9" s="32"/>
      <c r="K9" s="32"/>
      <c r="L9" s="107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1.25">
      <c r="A10" s="32"/>
      <c r="B10" s="37"/>
      <c r="C10" s="32"/>
      <c r="D10" s="32"/>
      <c r="E10" s="32"/>
      <c r="F10" s="32"/>
      <c r="G10" s="32"/>
      <c r="H10" s="32"/>
      <c r="I10" s="106"/>
      <c r="J10" s="32"/>
      <c r="K10" s="32"/>
      <c r="L10" s="107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customHeight="1">
      <c r="A11" s="32"/>
      <c r="B11" s="37"/>
      <c r="C11" s="32"/>
      <c r="D11" s="105" t="s">
        <v>18</v>
      </c>
      <c r="E11" s="32"/>
      <c r="F11" s="108" t="s">
        <v>19</v>
      </c>
      <c r="G11" s="32"/>
      <c r="H11" s="32"/>
      <c r="I11" s="109" t="s">
        <v>20</v>
      </c>
      <c r="J11" s="108" t="s">
        <v>19</v>
      </c>
      <c r="K11" s="32"/>
      <c r="L11" s="107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>
      <c r="A12" s="32"/>
      <c r="B12" s="37"/>
      <c r="C12" s="32"/>
      <c r="D12" s="105" t="s">
        <v>22</v>
      </c>
      <c r="E12" s="32"/>
      <c r="F12" s="108" t="s">
        <v>831</v>
      </c>
      <c r="G12" s="32"/>
      <c r="H12" s="32"/>
      <c r="I12" s="109" t="s">
        <v>24</v>
      </c>
      <c r="J12" s="110" t="str">
        <f>'Rekapitulace stavby'!AN8</f>
        <v>4. 3. 2020</v>
      </c>
      <c r="K12" s="32"/>
      <c r="L12" s="107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9" customHeight="1">
      <c r="A13" s="32"/>
      <c r="B13" s="37"/>
      <c r="C13" s="32"/>
      <c r="D13" s="32"/>
      <c r="E13" s="32"/>
      <c r="F13" s="32"/>
      <c r="G13" s="32"/>
      <c r="H13" s="32"/>
      <c r="I13" s="106"/>
      <c r="J13" s="32"/>
      <c r="K13" s="32"/>
      <c r="L13" s="107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7"/>
      <c r="C14" s="32"/>
      <c r="D14" s="105" t="s">
        <v>26</v>
      </c>
      <c r="E14" s="32"/>
      <c r="F14" s="32"/>
      <c r="G14" s="32"/>
      <c r="H14" s="32"/>
      <c r="I14" s="109" t="s">
        <v>27</v>
      </c>
      <c r="J14" s="108" t="s">
        <v>19</v>
      </c>
      <c r="K14" s="32"/>
      <c r="L14" s="107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customHeight="1">
      <c r="A15" s="32"/>
      <c r="B15" s="37"/>
      <c r="C15" s="32"/>
      <c r="D15" s="32"/>
      <c r="E15" s="108" t="s">
        <v>28</v>
      </c>
      <c r="F15" s="32"/>
      <c r="G15" s="32"/>
      <c r="H15" s="32"/>
      <c r="I15" s="109" t="s">
        <v>29</v>
      </c>
      <c r="J15" s="108" t="s">
        <v>19</v>
      </c>
      <c r="K15" s="32"/>
      <c r="L15" s="107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6.95" customHeight="1">
      <c r="A16" s="32"/>
      <c r="B16" s="37"/>
      <c r="C16" s="32"/>
      <c r="D16" s="32"/>
      <c r="E16" s="32"/>
      <c r="F16" s="32"/>
      <c r="G16" s="32"/>
      <c r="H16" s="32"/>
      <c r="I16" s="106"/>
      <c r="J16" s="32"/>
      <c r="K16" s="32"/>
      <c r="L16" s="107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>
      <c r="A17" s="32"/>
      <c r="B17" s="37"/>
      <c r="C17" s="32"/>
      <c r="D17" s="105" t="s">
        <v>30</v>
      </c>
      <c r="E17" s="32"/>
      <c r="F17" s="32"/>
      <c r="G17" s="32"/>
      <c r="H17" s="32"/>
      <c r="I17" s="109" t="s">
        <v>27</v>
      </c>
      <c r="J17" s="28" t="str">
        <f>'Rekapitulace stavby'!AN13</f>
        <v>Vyplň údaj</v>
      </c>
      <c r="K17" s="32"/>
      <c r="L17" s="107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>
      <c r="A18" s="32"/>
      <c r="B18" s="37"/>
      <c r="C18" s="32"/>
      <c r="D18" s="32"/>
      <c r="E18" s="342" t="str">
        <f>'Rekapitulace stavby'!E14</f>
        <v>Vyplň údaj</v>
      </c>
      <c r="F18" s="343"/>
      <c r="G18" s="343"/>
      <c r="H18" s="343"/>
      <c r="I18" s="109" t="s">
        <v>29</v>
      </c>
      <c r="J18" s="28" t="str">
        <f>'Rekapitulace stavby'!AN14</f>
        <v>Vyplň údaj</v>
      </c>
      <c r="K18" s="32"/>
      <c r="L18" s="107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5" customHeight="1">
      <c r="A19" s="32"/>
      <c r="B19" s="37"/>
      <c r="C19" s="32"/>
      <c r="D19" s="32"/>
      <c r="E19" s="32"/>
      <c r="F19" s="32"/>
      <c r="G19" s="32"/>
      <c r="H19" s="32"/>
      <c r="I19" s="106"/>
      <c r="J19" s="32"/>
      <c r="K19" s="32"/>
      <c r="L19" s="107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>
      <c r="A20" s="32"/>
      <c r="B20" s="37"/>
      <c r="C20" s="32"/>
      <c r="D20" s="105" t="s">
        <v>32</v>
      </c>
      <c r="E20" s="32"/>
      <c r="F20" s="32"/>
      <c r="G20" s="32"/>
      <c r="H20" s="32"/>
      <c r="I20" s="109" t="s">
        <v>27</v>
      </c>
      <c r="J20" s="108" t="s">
        <v>19</v>
      </c>
      <c r="K20" s="32"/>
      <c r="L20" s="107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>
      <c r="A21" s="32"/>
      <c r="B21" s="37"/>
      <c r="C21" s="32"/>
      <c r="D21" s="32"/>
      <c r="E21" s="108" t="s">
        <v>33</v>
      </c>
      <c r="F21" s="32"/>
      <c r="G21" s="32"/>
      <c r="H21" s="32"/>
      <c r="I21" s="109" t="s">
        <v>29</v>
      </c>
      <c r="J21" s="108" t="s">
        <v>19</v>
      </c>
      <c r="K21" s="32"/>
      <c r="L21" s="107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5" customHeight="1">
      <c r="A22" s="32"/>
      <c r="B22" s="37"/>
      <c r="C22" s="32"/>
      <c r="D22" s="32"/>
      <c r="E22" s="32"/>
      <c r="F22" s="32"/>
      <c r="G22" s="32"/>
      <c r="H22" s="32"/>
      <c r="I22" s="106"/>
      <c r="J22" s="32"/>
      <c r="K22" s="32"/>
      <c r="L22" s="107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>
      <c r="A23" s="32"/>
      <c r="B23" s="37"/>
      <c r="C23" s="32"/>
      <c r="D23" s="105" t="s">
        <v>35</v>
      </c>
      <c r="E23" s="32"/>
      <c r="F23" s="32"/>
      <c r="G23" s="32"/>
      <c r="H23" s="32"/>
      <c r="I23" s="109" t="s">
        <v>27</v>
      </c>
      <c r="J23" s="108" t="s">
        <v>19</v>
      </c>
      <c r="K23" s="32"/>
      <c r="L23" s="107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>
      <c r="A24" s="32"/>
      <c r="B24" s="37"/>
      <c r="C24" s="32"/>
      <c r="D24" s="32"/>
      <c r="E24" s="108" t="s">
        <v>36</v>
      </c>
      <c r="F24" s="32"/>
      <c r="G24" s="32"/>
      <c r="H24" s="32"/>
      <c r="I24" s="109" t="s">
        <v>29</v>
      </c>
      <c r="J24" s="108" t="s">
        <v>19</v>
      </c>
      <c r="K24" s="32"/>
      <c r="L24" s="107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5" customHeight="1">
      <c r="A25" s="32"/>
      <c r="B25" s="37"/>
      <c r="C25" s="32"/>
      <c r="D25" s="32"/>
      <c r="E25" s="32"/>
      <c r="F25" s="32"/>
      <c r="G25" s="32"/>
      <c r="H25" s="32"/>
      <c r="I25" s="106"/>
      <c r="J25" s="32"/>
      <c r="K25" s="32"/>
      <c r="L25" s="107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>
      <c r="A26" s="32"/>
      <c r="B26" s="37"/>
      <c r="C26" s="32"/>
      <c r="D26" s="105" t="s">
        <v>37</v>
      </c>
      <c r="E26" s="32"/>
      <c r="F26" s="32"/>
      <c r="G26" s="32"/>
      <c r="H26" s="32"/>
      <c r="I26" s="106"/>
      <c r="J26" s="32"/>
      <c r="K26" s="32"/>
      <c r="L26" s="107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6.5" customHeight="1">
      <c r="A27" s="111"/>
      <c r="B27" s="112"/>
      <c r="C27" s="111"/>
      <c r="D27" s="111"/>
      <c r="E27" s="344" t="s">
        <v>19</v>
      </c>
      <c r="F27" s="344"/>
      <c r="G27" s="344"/>
      <c r="H27" s="344"/>
      <c r="I27" s="113"/>
      <c r="J27" s="111"/>
      <c r="K27" s="111"/>
      <c r="L27" s="114"/>
      <c r="S27" s="111"/>
      <c r="T27" s="111"/>
      <c r="U27" s="111"/>
      <c r="V27" s="111"/>
      <c r="W27" s="111"/>
      <c r="X27" s="111"/>
      <c r="Y27" s="111"/>
      <c r="Z27" s="111"/>
      <c r="AA27" s="111"/>
      <c r="AB27" s="111"/>
      <c r="AC27" s="111"/>
      <c r="AD27" s="111"/>
      <c r="AE27" s="111"/>
    </row>
    <row r="28" spans="1:31" s="2" customFormat="1" ht="6.95" customHeight="1">
      <c r="A28" s="32"/>
      <c r="B28" s="37"/>
      <c r="C28" s="32"/>
      <c r="D28" s="32"/>
      <c r="E28" s="32"/>
      <c r="F28" s="32"/>
      <c r="G28" s="32"/>
      <c r="H28" s="32"/>
      <c r="I28" s="106"/>
      <c r="J28" s="32"/>
      <c r="K28" s="32"/>
      <c r="L28" s="107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5" customHeight="1">
      <c r="A29" s="32"/>
      <c r="B29" s="37"/>
      <c r="C29" s="32"/>
      <c r="D29" s="115"/>
      <c r="E29" s="115"/>
      <c r="F29" s="115"/>
      <c r="G29" s="115"/>
      <c r="H29" s="115"/>
      <c r="I29" s="116"/>
      <c r="J29" s="115"/>
      <c r="K29" s="115"/>
      <c r="L29" s="107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25.35" customHeight="1">
      <c r="A30" s="32"/>
      <c r="B30" s="37"/>
      <c r="C30" s="32"/>
      <c r="D30" s="117" t="s">
        <v>39</v>
      </c>
      <c r="E30" s="32"/>
      <c r="F30" s="32"/>
      <c r="G30" s="32"/>
      <c r="H30" s="32"/>
      <c r="I30" s="106"/>
      <c r="J30" s="118">
        <f>ROUND(J80, 2)</f>
        <v>0</v>
      </c>
      <c r="K30" s="32"/>
      <c r="L30" s="107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5" customHeight="1">
      <c r="A31" s="32"/>
      <c r="B31" s="37"/>
      <c r="C31" s="32"/>
      <c r="D31" s="115"/>
      <c r="E31" s="115"/>
      <c r="F31" s="115"/>
      <c r="G31" s="115"/>
      <c r="H31" s="115"/>
      <c r="I31" s="116"/>
      <c r="J31" s="115"/>
      <c r="K31" s="115"/>
      <c r="L31" s="107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14.45" customHeight="1">
      <c r="A32" s="32"/>
      <c r="B32" s="37"/>
      <c r="C32" s="32"/>
      <c r="D32" s="32"/>
      <c r="E32" s="32"/>
      <c r="F32" s="119" t="s">
        <v>41</v>
      </c>
      <c r="G32" s="32"/>
      <c r="H32" s="32"/>
      <c r="I32" s="120" t="s">
        <v>40</v>
      </c>
      <c r="J32" s="119" t="s">
        <v>42</v>
      </c>
      <c r="K32" s="32"/>
      <c r="L32" s="107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14.45" customHeight="1">
      <c r="A33" s="32"/>
      <c r="B33" s="37"/>
      <c r="C33" s="32"/>
      <c r="D33" s="121" t="s">
        <v>43</v>
      </c>
      <c r="E33" s="105" t="s">
        <v>44</v>
      </c>
      <c r="F33" s="122">
        <f>ROUND((SUM(BE80:BE114)),  2)</f>
        <v>0</v>
      </c>
      <c r="G33" s="32"/>
      <c r="H33" s="32"/>
      <c r="I33" s="123">
        <v>0.21</v>
      </c>
      <c r="J33" s="122">
        <f>ROUND(((SUM(BE80:BE114))*I33),  2)</f>
        <v>0</v>
      </c>
      <c r="K33" s="32"/>
      <c r="L33" s="107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>
      <c r="A34" s="32"/>
      <c r="B34" s="37"/>
      <c r="C34" s="32"/>
      <c r="D34" s="32"/>
      <c r="E34" s="105" t="s">
        <v>45</v>
      </c>
      <c r="F34" s="122">
        <f>ROUND((SUM(BF80:BF114)),  2)</f>
        <v>0</v>
      </c>
      <c r="G34" s="32"/>
      <c r="H34" s="32"/>
      <c r="I34" s="123">
        <v>0.15</v>
      </c>
      <c r="J34" s="122">
        <f>ROUND(((SUM(BF80:BF114))*I34),  2)</f>
        <v>0</v>
      </c>
      <c r="K34" s="32"/>
      <c r="L34" s="107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hidden="1" customHeight="1">
      <c r="A35" s="32"/>
      <c r="B35" s="37"/>
      <c r="C35" s="32"/>
      <c r="D35" s="32"/>
      <c r="E35" s="105" t="s">
        <v>46</v>
      </c>
      <c r="F35" s="122">
        <f>ROUND((SUM(BG80:BG114)),  2)</f>
        <v>0</v>
      </c>
      <c r="G35" s="32"/>
      <c r="H35" s="32"/>
      <c r="I35" s="123">
        <v>0.21</v>
      </c>
      <c r="J35" s="122">
        <f>0</f>
        <v>0</v>
      </c>
      <c r="K35" s="32"/>
      <c r="L35" s="107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hidden="1" customHeight="1">
      <c r="A36" s="32"/>
      <c r="B36" s="37"/>
      <c r="C36" s="32"/>
      <c r="D36" s="32"/>
      <c r="E36" s="105" t="s">
        <v>47</v>
      </c>
      <c r="F36" s="122">
        <f>ROUND((SUM(BH80:BH114)),  2)</f>
        <v>0</v>
      </c>
      <c r="G36" s="32"/>
      <c r="H36" s="32"/>
      <c r="I36" s="123">
        <v>0.15</v>
      </c>
      <c r="J36" s="122">
        <f>0</f>
        <v>0</v>
      </c>
      <c r="K36" s="32"/>
      <c r="L36" s="107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>
      <c r="A37" s="32"/>
      <c r="B37" s="37"/>
      <c r="C37" s="32"/>
      <c r="D37" s="32"/>
      <c r="E37" s="105" t="s">
        <v>48</v>
      </c>
      <c r="F37" s="122">
        <f>ROUND((SUM(BI80:BI114)),  2)</f>
        <v>0</v>
      </c>
      <c r="G37" s="32"/>
      <c r="H37" s="32"/>
      <c r="I37" s="123">
        <v>0</v>
      </c>
      <c r="J37" s="122">
        <f>0</f>
        <v>0</v>
      </c>
      <c r="K37" s="32"/>
      <c r="L37" s="107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6.95" customHeight="1">
      <c r="A38" s="32"/>
      <c r="B38" s="37"/>
      <c r="C38" s="32"/>
      <c r="D38" s="32"/>
      <c r="E38" s="32"/>
      <c r="F38" s="32"/>
      <c r="G38" s="32"/>
      <c r="H38" s="32"/>
      <c r="I38" s="106"/>
      <c r="J38" s="32"/>
      <c r="K38" s="32"/>
      <c r="L38" s="107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25.35" customHeight="1">
      <c r="A39" s="32"/>
      <c r="B39" s="37"/>
      <c r="C39" s="124"/>
      <c r="D39" s="125" t="s">
        <v>49</v>
      </c>
      <c r="E39" s="126"/>
      <c r="F39" s="126"/>
      <c r="G39" s="127" t="s">
        <v>50</v>
      </c>
      <c r="H39" s="128" t="s">
        <v>51</v>
      </c>
      <c r="I39" s="129"/>
      <c r="J39" s="130">
        <f>SUM(J30:J37)</f>
        <v>0</v>
      </c>
      <c r="K39" s="131"/>
      <c r="L39" s="107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14.45" customHeight="1">
      <c r="A40" s="32"/>
      <c r="B40" s="132"/>
      <c r="C40" s="133"/>
      <c r="D40" s="133"/>
      <c r="E40" s="133"/>
      <c r="F40" s="133"/>
      <c r="G40" s="133"/>
      <c r="H40" s="133"/>
      <c r="I40" s="134"/>
      <c r="J40" s="133"/>
      <c r="K40" s="133"/>
      <c r="L40" s="107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4" spans="1:31" s="2" customFormat="1" ht="6.95" customHeight="1">
      <c r="A44" s="32"/>
      <c r="B44" s="135"/>
      <c r="C44" s="136"/>
      <c r="D44" s="136"/>
      <c r="E44" s="136"/>
      <c r="F44" s="136"/>
      <c r="G44" s="136"/>
      <c r="H44" s="136"/>
      <c r="I44" s="137"/>
      <c r="J44" s="136"/>
      <c r="K44" s="136"/>
      <c r="L44" s="107"/>
      <c r="S44" s="32"/>
      <c r="T44" s="32"/>
      <c r="U44" s="32"/>
      <c r="V44" s="32"/>
      <c r="W44" s="32"/>
      <c r="X44" s="32"/>
      <c r="Y44" s="32"/>
      <c r="Z44" s="32"/>
      <c r="AA44" s="32"/>
      <c r="AB44" s="32"/>
      <c r="AC44" s="32"/>
      <c r="AD44" s="32"/>
      <c r="AE44" s="32"/>
    </row>
    <row r="45" spans="1:31" s="2" customFormat="1" ht="24.95" customHeight="1">
      <c r="A45" s="32"/>
      <c r="B45" s="33"/>
      <c r="C45" s="21" t="s">
        <v>99</v>
      </c>
      <c r="D45" s="34"/>
      <c r="E45" s="34"/>
      <c r="F45" s="34"/>
      <c r="G45" s="34"/>
      <c r="H45" s="34"/>
      <c r="I45" s="106"/>
      <c r="J45" s="34"/>
      <c r="K45" s="34"/>
      <c r="L45" s="107"/>
      <c r="S45" s="32"/>
      <c r="T45" s="32"/>
      <c r="U45" s="32"/>
      <c r="V45" s="32"/>
      <c r="W45" s="32"/>
      <c r="X45" s="32"/>
      <c r="Y45" s="32"/>
      <c r="Z45" s="32"/>
      <c r="AA45" s="32"/>
      <c r="AB45" s="32"/>
      <c r="AC45" s="32"/>
      <c r="AD45" s="32"/>
      <c r="AE45" s="32"/>
    </row>
    <row r="46" spans="1:31" s="2" customFormat="1" ht="6.95" customHeight="1">
      <c r="A46" s="32"/>
      <c r="B46" s="33"/>
      <c r="C46" s="34"/>
      <c r="D46" s="34"/>
      <c r="E46" s="34"/>
      <c r="F46" s="34"/>
      <c r="G46" s="34"/>
      <c r="H46" s="34"/>
      <c r="I46" s="106"/>
      <c r="J46" s="34"/>
      <c r="K46" s="34"/>
      <c r="L46" s="107"/>
      <c r="S46" s="32"/>
      <c r="T46" s="32"/>
      <c r="U46" s="32"/>
      <c r="V46" s="32"/>
      <c r="W46" s="32"/>
      <c r="X46" s="32"/>
      <c r="Y46" s="32"/>
      <c r="Z46" s="32"/>
      <c r="AA46" s="32"/>
      <c r="AB46" s="32"/>
      <c r="AC46" s="32"/>
      <c r="AD46" s="32"/>
      <c r="AE46" s="32"/>
    </row>
    <row r="47" spans="1:31" s="2" customFormat="1" ht="12" customHeight="1">
      <c r="A47" s="32"/>
      <c r="B47" s="33"/>
      <c r="C47" s="27" t="s">
        <v>16</v>
      </c>
      <c r="D47" s="34"/>
      <c r="E47" s="34"/>
      <c r="F47" s="34"/>
      <c r="G47" s="34"/>
      <c r="H47" s="34"/>
      <c r="I47" s="106"/>
      <c r="J47" s="34"/>
      <c r="K47" s="34"/>
      <c r="L47" s="107"/>
      <c r="S47" s="32"/>
      <c r="T47" s="32"/>
      <c r="U47" s="32"/>
      <c r="V47" s="32"/>
      <c r="W47" s="32"/>
      <c r="X47" s="32"/>
      <c r="Y47" s="32"/>
      <c r="Z47" s="32"/>
      <c r="AA47" s="32"/>
      <c r="AB47" s="32"/>
      <c r="AC47" s="32"/>
      <c r="AD47" s="32"/>
      <c r="AE47" s="32"/>
    </row>
    <row r="48" spans="1:31" s="2" customFormat="1" ht="16.5" customHeight="1">
      <c r="A48" s="32"/>
      <c r="B48" s="33"/>
      <c r="C48" s="34"/>
      <c r="D48" s="34"/>
      <c r="E48" s="345" t="str">
        <f>E7</f>
        <v>Oprava PZS v km 16,727 a 17,104 na trati Praha - Turnov</v>
      </c>
      <c r="F48" s="346"/>
      <c r="G48" s="346"/>
      <c r="H48" s="346"/>
      <c r="I48" s="106"/>
      <c r="J48" s="34"/>
      <c r="K48" s="34"/>
      <c r="L48" s="107"/>
      <c r="S48" s="32"/>
      <c r="T48" s="32"/>
      <c r="U48" s="32"/>
      <c r="V48" s="32"/>
      <c r="W48" s="32"/>
      <c r="X48" s="32"/>
      <c r="Y48" s="32"/>
      <c r="Z48" s="32"/>
      <c r="AA48" s="32"/>
      <c r="AB48" s="32"/>
      <c r="AC48" s="32"/>
      <c r="AD48" s="32"/>
      <c r="AE48" s="32"/>
    </row>
    <row r="49" spans="1:47" s="2" customFormat="1" ht="12" customHeight="1">
      <c r="A49" s="32"/>
      <c r="B49" s="33"/>
      <c r="C49" s="27" t="s">
        <v>96</v>
      </c>
      <c r="D49" s="34"/>
      <c r="E49" s="34"/>
      <c r="F49" s="34"/>
      <c r="G49" s="34"/>
      <c r="H49" s="34"/>
      <c r="I49" s="106"/>
      <c r="J49" s="34"/>
      <c r="K49" s="34"/>
      <c r="L49" s="107"/>
      <c r="S49" s="32"/>
      <c r="T49" s="32"/>
      <c r="U49" s="32"/>
      <c r="V49" s="32"/>
      <c r="W49" s="32"/>
      <c r="X49" s="32"/>
      <c r="Y49" s="32"/>
      <c r="Z49" s="32"/>
      <c r="AA49" s="32"/>
      <c r="AB49" s="32"/>
      <c r="AC49" s="32"/>
      <c r="AD49" s="32"/>
      <c r="AE49" s="32"/>
    </row>
    <row r="50" spans="1:47" s="2" customFormat="1" ht="16.5" customHeight="1">
      <c r="A50" s="32"/>
      <c r="B50" s="33"/>
      <c r="C50" s="34"/>
      <c r="D50" s="34"/>
      <c r="E50" s="298" t="str">
        <f>E9</f>
        <v>01N - Technologická část - dodávaný materiál SSZT Pz - NEOCEŇOVAT !!!</v>
      </c>
      <c r="F50" s="347"/>
      <c r="G50" s="347"/>
      <c r="H50" s="347"/>
      <c r="I50" s="106"/>
      <c r="J50" s="34"/>
      <c r="K50" s="34"/>
      <c r="L50" s="107"/>
      <c r="S50" s="32"/>
      <c r="T50" s="32"/>
      <c r="U50" s="32"/>
      <c r="V50" s="32"/>
      <c r="W50" s="32"/>
      <c r="X50" s="32"/>
      <c r="Y50" s="32"/>
      <c r="Z50" s="32"/>
      <c r="AA50" s="32"/>
      <c r="AB50" s="32"/>
      <c r="AC50" s="32"/>
      <c r="AD50" s="32"/>
      <c r="AE50" s="32"/>
    </row>
    <row r="51" spans="1:47" s="2" customFormat="1" ht="6.95" customHeight="1">
      <c r="A51" s="32"/>
      <c r="B51" s="33"/>
      <c r="C51" s="34"/>
      <c r="D51" s="34"/>
      <c r="E51" s="34"/>
      <c r="F51" s="34"/>
      <c r="G51" s="34"/>
      <c r="H51" s="34"/>
      <c r="I51" s="106"/>
      <c r="J51" s="34"/>
      <c r="K51" s="34"/>
      <c r="L51" s="107"/>
      <c r="S51" s="32"/>
      <c r="T51" s="32"/>
      <c r="U51" s="32"/>
      <c r="V51" s="32"/>
      <c r="W51" s="32"/>
      <c r="X51" s="32"/>
      <c r="Y51" s="32"/>
      <c r="Z51" s="32"/>
      <c r="AA51" s="32"/>
      <c r="AB51" s="32"/>
      <c r="AC51" s="32"/>
      <c r="AD51" s="32"/>
      <c r="AE51" s="32"/>
    </row>
    <row r="52" spans="1:47" s="2" customFormat="1" ht="12" customHeight="1">
      <c r="A52" s="32"/>
      <c r="B52" s="33"/>
      <c r="C52" s="27" t="s">
        <v>22</v>
      </c>
      <c r="D52" s="34"/>
      <c r="E52" s="34"/>
      <c r="F52" s="25" t="str">
        <f>F12</f>
        <v>Drchkov</v>
      </c>
      <c r="G52" s="34"/>
      <c r="H52" s="34"/>
      <c r="I52" s="109" t="s">
        <v>24</v>
      </c>
      <c r="J52" s="57" t="str">
        <f>IF(J12="","",J12)</f>
        <v>4. 3. 2020</v>
      </c>
      <c r="K52" s="34"/>
      <c r="L52" s="107"/>
      <c r="S52" s="32"/>
      <c r="T52" s="32"/>
      <c r="U52" s="32"/>
      <c r="V52" s="32"/>
      <c r="W52" s="32"/>
      <c r="X52" s="32"/>
      <c r="Y52" s="32"/>
      <c r="Z52" s="32"/>
      <c r="AA52" s="32"/>
      <c r="AB52" s="32"/>
      <c r="AC52" s="32"/>
      <c r="AD52" s="32"/>
      <c r="AE52" s="32"/>
    </row>
    <row r="53" spans="1:47" s="2" customFormat="1" ht="6.95" customHeight="1">
      <c r="A53" s="32"/>
      <c r="B53" s="33"/>
      <c r="C53" s="34"/>
      <c r="D53" s="34"/>
      <c r="E53" s="34"/>
      <c r="F53" s="34"/>
      <c r="G53" s="34"/>
      <c r="H53" s="34"/>
      <c r="I53" s="106"/>
      <c r="J53" s="34"/>
      <c r="K53" s="34"/>
      <c r="L53" s="107"/>
      <c r="S53" s="32"/>
      <c r="T53" s="32"/>
      <c r="U53" s="32"/>
      <c r="V53" s="32"/>
      <c r="W53" s="32"/>
      <c r="X53" s="32"/>
      <c r="Y53" s="32"/>
      <c r="Z53" s="32"/>
      <c r="AA53" s="32"/>
      <c r="AB53" s="32"/>
      <c r="AC53" s="32"/>
      <c r="AD53" s="32"/>
      <c r="AE53" s="32"/>
    </row>
    <row r="54" spans="1:47" s="2" customFormat="1" ht="15.2" customHeight="1">
      <c r="A54" s="32"/>
      <c r="B54" s="33"/>
      <c r="C54" s="27" t="s">
        <v>26</v>
      </c>
      <c r="D54" s="34"/>
      <c r="E54" s="34"/>
      <c r="F54" s="25" t="str">
        <f>E15</f>
        <v>Kejkula</v>
      </c>
      <c r="G54" s="34"/>
      <c r="H54" s="34"/>
      <c r="I54" s="109" t="s">
        <v>32</v>
      </c>
      <c r="J54" s="30" t="str">
        <f>E21</f>
        <v xml:space="preserve"> </v>
      </c>
      <c r="K54" s="34"/>
      <c r="L54" s="107"/>
      <c r="S54" s="32"/>
      <c r="T54" s="32"/>
      <c r="U54" s="32"/>
      <c r="V54" s="32"/>
      <c r="W54" s="32"/>
      <c r="X54" s="32"/>
      <c r="Y54" s="32"/>
      <c r="Z54" s="32"/>
      <c r="AA54" s="32"/>
      <c r="AB54" s="32"/>
      <c r="AC54" s="32"/>
      <c r="AD54" s="32"/>
      <c r="AE54" s="32"/>
    </row>
    <row r="55" spans="1:47" s="2" customFormat="1" ht="15.2" customHeight="1">
      <c r="A55" s="32"/>
      <c r="B55" s="33"/>
      <c r="C55" s="27" t="s">
        <v>30</v>
      </c>
      <c r="D55" s="34"/>
      <c r="E55" s="34"/>
      <c r="F55" s="25" t="str">
        <f>IF(E18="","",E18)</f>
        <v>Vyplň údaj</v>
      </c>
      <c r="G55" s="34"/>
      <c r="H55" s="34"/>
      <c r="I55" s="109" t="s">
        <v>35</v>
      </c>
      <c r="J55" s="30" t="str">
        <f>E24</f>
        <v>Bělehrad</v>
      </c>
      <c r="K55" s="34"/>
      <c r="L55" s="107"/>
      <c r="S55" s="32"/>
      <c r="T55" s="32"/>
      <c r="U55" s="32"/>
      <c r="V55" s="32"/>
      <c r="W55" s="32"/>
      <c r="X55" s="32"/>
      <c r="Y55" s="32"/>
      <c r="Z55" s="32"/>
      <c r="AA55" s="32"/>
      <c r="AB55" s="32"/>
      <c r="AC55" s="32"/>
      <c r="AD55" s="32"/>
      <c r="AE55" s="32"/>
    </row>
    <row r="56" spans="1:47" s="2" customFormat="1" ht="10.35" customHeight="1">
      <c r="A56" s="32"/>
      <c r="B56" s="33"/>
      <c r="C56" s="34"/>
      <c r="D56" s="34"/>
      <c r="E56" s="34"/>
      <c r="F56" s="34"/>
      <c r="G56" s="34"/>
      <c r="H56" s="34"/>
      <c r="I56" s="106"/>
      <c r="J56" s="34"/>
      <c r="K56" s="34"/>
      <c r="L56" s="107"/>
      <c r="S56" s="32"/>
      <c r="T56" s="32"/>
      <c r="U56" s="32"/>
      <c r="V56" s="32"/>
      <c r="W56" s="32"/>
      <c r="X56" s="32"/>
      <c r="Y56" s="32"/>
      <c r="Z56" s="32"/>
      <c r="AA56" s="32"/>
      <c r="AB56" s="32"/>
      <c r="AC56" s="32"/>
      <c r="AD56" s="32"/>
      <c r="AE56" s="32"/>
    </row>
    <row r="57" spans="1:47" s="2" customFormat="1" ht="29.25" customHeight="1">
      <c r="A57" s="32"/>
      <c r="B57" s="33"/>
      <c r="C57" s="138" t="s">
        <v>100</v>
      </c>
      <c r="D57" s="139"/>
      <c r="E57" s="139"/>
      <c r="F57" s="139"/>
      <c r="G57" s="139"/>
      <c r="H57" s="139"/>
      <c r="I57" s="140"/>
      <c r="J57" s="141" t="s">
        <v>101</v>
      </c>
      <c r="K57" s="139"/>
      <c r="L57" s="107"/>
      <c r="S57" s="32"/>
      <c r="T57" s="32"/>
      <c r="U57" s="32"/>
      <c r="V57" s="32"/>
      <c r="W57" s="32"/>
      <c r="X57" s="32"/>
      <c r="Y57" s="32"/>
      <c r="Z57" s="32"/>
      <c r="AA57" s="32"/>
      <c r="AB57" s="32"/>
      <c r="AC57" s="32"/>
      <c r="AD57" s="32"/>
      <c r="AE57" s="32"/>
    </row>
    <row r="58" spans="1:47" s="2" customFormat="1" ht="10.35" customHeight="1">
      <c r="A58" s="32"/>
      <c r="B58" s="33"/>
      <c r="C58" s="34"/>
      <c r="D58" s="34"/>
      <c r="E58" s="34"/>
      <c r="F58" s="34"/>
      <c r="G58" s="34"/>
      <c r="H58" s="34"/>
      <c r="I58" s="106"/>
      <c r="J58" s="34"/>
      <c r="K58" s="34"/>
      <c r="L58" s="107"/>
      <c r="S58" s="32"/>
      <c r="T58" s="32"/>
      <c r="U58" s="32"/>
      <c r="V58" s="32"/>
      <c r="W58" s="32"/>
      <c r="X58" s="32"/>
      <c r="Y58" s="32"/>
      <c r="Z58" s="32"/>
      <c r="AA58" s="32"/>
      <c r="AB58" s="32"/>
      <c r="AC58" s="32"/>
      <c r="AD58" s="32"/>
      <c r="AE58" s="32"/>
    </row>
    <row r="59" spans="1:47" s="2" customFormat="1" ht="22.9" customHeight="1">
      <c r="A59" s="32"/>
      <c r="B59" s="33"/>
      <c r="C59" s="142" t="s">
        <v>71</v>
      </c>
      <c r="D59" s="34"/>
      <c r="E59" s="34"/>
      <c r="F59" s="34"/>
      <c r="G59" s="34"/>
      <c r="H59" s="34"/>
      <c r="I59" s="106"/>
      <c r="J59" s="75">
        <f>J80</f>
        <v>0</v>
      </c>
      <c r="K59" s="34"/>
      <c r="L59" s="107"/>
      <c r="S59" s="32"/>
      <c r="T59" s="32"/>
      <c r="U59" s="32"/>
      <c r="V59" s="32"/>
      <c r="W59" s="32"/>
      <c r="X59" s="32"/>
      <c r="Y59" s="32"/>
      <c r="Z59" s="32"/>
      <c r="AA59" s="32"/>
      <c r="AB59" s="32"/>
      <c r="AC59" s="32"/>
      <c r="AD59" s="32"/>
      <c r="AE59" s="32"/>
      <c r="AU59" s="15" t="s">
        <v>102</v>
      </c>
    </row>
    <row r="60" spans="1:47" s="9" customFormat="1" ht="24.95" customHeight="1">
      <c r="B60" s="143"/>
      <c r="C60" s="144"/>
      <c r="D60" s="145" t="s">
        <v>108</v>
      </c>
      <c r="E60" s="146"/>
      <c r="F60" s="146"/>
      <c r="G60" s="146"/>
      <c r="H60" s="146"/>
      <c r="I60" s="147"/>
      <c r="J60" s="148">
        <f>J81</f>
        <v>0</v>
      </c>
      <c r="K60" s="144"/>
      <c r="L60" s="149"/>
    </row>
    <row r="61" spans="1:47" s="2" customFormat="1" ht="21.75" customHeight="1">
      <c r="A61" s="32"/>
      <c r="B61" s="33"/>
      <c r="C61" s="34"/>
      <c r="D61" s="34"/>
      <c r="E61" s="34"/>
      <c r="F61" s="34"/>
      <c r="G61" s="34"/>
      <c r="H61" s="34"/>
      <c r="I61" s="106"/>
      <c r="J61" s="34"/>
      <c r="K61" s="34"/>
      <c r="L61" s="107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47" s="2" customFormat="1" ht="6.95" customHeight="1">
      <c r="A62" s="32"/>
      <c r="B62" s="45"/>
      <c r="C62" s="46"/>
      <c r="D62" s="46"/>
      <c r="E62" s="46"/>
      <c r="F62" s="46"/>
      <c r="G62" s="46"/>
      <c r="H62" s="46"/>
      <c r="I62" s="134"/>
      <c r="J62" s="46"/>
      <c r="K62" s="46"/>
      <c r="L62" s="107"/>
      <c r="S62" s="32"/>
      <c r="T62" s="32"/>
      <c r="U62" s="32"/>
      <c r="V62" s="32"/>
      <c r="W62" s="32"/>
      <c r="X62" s="32"/>
      <c r="Y62" s="32"/>
      <c r="Z62" s="32"/>
      <c r="AA62" s="32"/>
      <c r="AB62" s="32"/>
      <c r="AC62" s="32"/>
      <c r="AD62" s="32"/>
      <c r="AE62" s="32"/>
    </row>
    <row r="66" spans="1:63" s="2" customFormat="1" ht="6.95" customHeight="1">
      <c r="A66" s="32"/>
      <c r="B66" s="47"/>
      <c r="C66" s="48"/>
      <c r="D66" s="48"/>
      <c r="E66" s="48"/>
      <c r="F66" s="48"/>
      <c r="G66" s="48"/>
      <c r="H66" s="48"/>
      <c r="I66" s="137"/>
      <c r="J66" s="48"/>
      <c r="K66" s="48"/>
      <c r="L66" s="107"/>
      <c r="S66" s="32"/>
      <c r="T66" s="32"/>
      <c r="U66" s="32"/>
      <c r="V66" s="32"/>
      <c r="W66" s="32"/>
      <c r="X66" s="32"/>
      <c r="Y66" s="32"/>
      <c r="Z66" s="32"/>
      <c r="AA66" s="32"/>
      <c r="AB66" s="32"/>
      <c r="AC66" s="32"/>
      <c r="AD66" s="32"/>
      <c r="AE66" s="32"/>
    </row>
    <row r="67" spans="1:63" s="2" customFormat="1" ht="24.95" customHeight="1">
      <c r="A67" s="32"/>
      <c r="B67" s="33"/>
      <c r="C67" s="21" t="s">
        <v>113</v>
      </c>
      <c r="D67" s="34"/>
      <c r="E67" s="34"/>
      <c r="F67" s="34"/>
      <c r="G67" s="34"/>
      <c r="H67" s="34"/>
      <c r="I67" s="106"/>
      <c r="J67" s="34"/>
      <c r="K67" s="34"/>
      <c r="L67" s="107"/>
      <c r="S67" s="32"/>
      <c r="T67" s="32"/>
      <c r="U67" s="32"/>
      <c r="V67" s="32"/>
      <c r="W67" s="32"/>
      <c r="X67" s="32"/>
      <c r="Y67" s="32"/>
      <c r="Z67" s="32"/>
      <c r="AA67" s="32"/>
      <c r="AB67" s="32"/>
      <c r="AC67" s="32"/>
      <c r="AD67" s="32"/>
      <c r="AE67" s="32"/>
    </row>
    <row r="68" spans="1:63" s="2" customFormat="1" ht="6.95" customHeight="1">
      <c r="A68" s="32"/>
      <c r="B68" s="33"/>
      <c r="C68" s="34"/>
      <c r="D68" s="34"/>
      <c r="E68" s="34"/>
      <c r="F68" s="34"/>
      <c r="G68" s="34"/>
      <c r="H68" s="34"/>
      <c r="I68" s="106"/>
      <c r="J68" s="34"/>
      <c r="K68" s="34"/>
      <c r="L68" s="107"/>
      <c r="S68" s="32"/>
      <c r="T68" s="32"/>
      <c r="U68" s="32"/>
      <c r="V68" s="32"/>
      <c r="W68" s="32"/>
      <c r="X68" s="32"/>
      <c r="Y68" s="32"/>
      <c r="Z68" s="32"/>
      <c r="AA68" s="32"/>
      <c r="AB68" s="32"/>
      <c r="AC68" s="32"/>
      <c r="AD68" s="32"/>
      <c r="AE68" s="32"/>
    </row>
    <row r="69" spans="1:63" s="2" customFormat="1" ht="12" customHeight="1">
      <c r="A69" s="32"/>
      <c r="B69" s="33"/>
      <c r="C69" s="27" t="s">
        <v>16</v>
      </c>
      <c r="D69" s="34"/>
      <c r="E69" s="34"/>
      <c r="F69" s="34"/>
      <c r="G69" s="34"/>
      <c r="H69" s="34"/>
      <c r="I69" s="106"/>
      <c r="J69" s="34"/>
      <c r="K69" s="34"/>
      <c r="L69" s="107"/>
      <c r="S69" s="32"/>
      <c r="T69" s="32"/>
      <c r="U69" s="32"/>
      <c r="V69" s="32"/>
      <c r="W69" s="32"/>
      <c r="X69" s="32"/>
      <c r="Y69" s="32"/>
      <c r="Z69" s="32"/>
      <c r="AA69" s="32"/>
      <c r="AB69" s="32"/>
      <c r="AC69" s="32"/>
      <c r="AD69" s="32"/>
      <c r="AE69" s="32"/>
    </row>
    <row r="70" spans="1:63" s="2" customFormat="1" ht="16.5" customHeight="1">
      <c r="A70" s="32"/>
      <c r="B70" s="33"/>
      <c r="C70" s="34"/>
      <c r="D70" s="34"/>
      <c r="E70" s="345" t="str">
        <f>E7</f>
        <v>Oprava PZS v km 16,727 a 17,104 na trati Praha - Turnov</v>
      </c>
      <c r="F70" s="346"/>
      <c r="G70" s="346"/>
      <c r="H70" s="346"/>
      <c r="I70" s="106"/>
      <c r="J70" s="34"/>
      <c r="K70" s="34"/>
      <c r="L70" s="107"/>
      <c r="S70" s="32"/>
      <c r="T70" s="32"/>
      <c r="U70" s="32"/>
      <c r="V70" s="32"/>
      <c r="W70" s="32"/>
      <c r="X70" s="32"/>
      <c r="Y70" s="32"/>
      <c r="Z70" s="32"/>
      <c r="AA70" s="32"/>
      <c r="AB70" s="32"/>
      <c r="AC70" s="32"/>
      <c r="AD70" s="32"/>
      <c r="AE70" s="32"/>
    </row>
    <row r="71" spans="1:63" s="2" customFormat="1" ht="12" customHeight="1">
      <c r="A71" s="32"/>
      <c r="B71" s="33"/>
      <c r="C71" s="27" t="s">
        <v>96</v>
      </c>
      <c r="D71" s="34"/>
      <c r="E71" s="34"/>
      <c r="F71" s="34"/>
      <c r="G71" s="34"/>
      <c r="H71" s="34"/>
      <c r="I71" s="106"/>
      <c r="J71" s="34"/>
      <c r="K71" s="34"/>
      <c r="L71" s="107"/>
      <c r="S71" s="32"/>
      <c r="T71" s="32"/>
      <c r="U71" s="32"/>
      <c r="V71" s="32"/>
      <c r="W71" s="32"/>
      <c r="X71" s="32"/>
      <c r="Y71" s="32"/>
      <c r="Z71" s="32"/>
      <c r="AA71" s="32"/>
      <c r="AB71" s="32"/>
      <c r="AC71" s="32"/>
      <c r="AD71" s="32"/>
      <c r="AE71" s="32"/>
    </row>
    <row r="72" spans="1:63" s="2" customFormat="1" ht="16.5" customHeight="1">
      <c r="A72" s="32"/>
      <c r="B72" s="33"/>
      <c r="C72" s="34"/>
      <c r="D72" s="34"/>
      <c r="E72" s="298" t="str">
        <f>E9</f>
        <v>01N - Technologická část - dodávaný materiál SSZT Pz - NEOCEŇOVAT !!!</v>
      </c>
      <c r="F72" s="347"/>
      <c r="G72" s="347"/>
      <c r="H72" s="347"/>
      <c r="I72" s="106"/>
      <c r="J72" s="34"/>
      <c r="K72" s="34"/>
      <c r="L72" s="107"/>
      <c r="S72" s="32"/>
      <c r="T72" s="32"/>
      <c r="U72" s="32"/>
      <c r="V72" s="32"/>
      <c r="W72" s="32"/>
      <c r="X72" s="32"/>
      <c r="Y72" s="32"/>
      <c r="Z72" s="32"/>
      <c r="AA72" s="32"/>
      <c r="AB72" s="32"/>
      <c r="AC72" s="32"/>
      <c r="AD72" s="32"/>
      <c r="AE72" s="32"/>
    </row>
    <row r="73" spans="1:63" s="2" customFormat="1" ht="6.95" customHeight="1">
      <c r="A73" s="32"/>
      <c r="B73" s="33"/>
      <c r="C73" s="34"/>
      <c r="D73" s="34"/>
      <c r="E73" s="34"/>
      <c r="F73" s="34"/>
      <c r="G73" s="34"/>
      <c r="H73" s="34"/>
      <c r="I73" s="106"/>
      <c r="J73" s="34"/>
      <c r="K73" s="34"/>
      <c r="L73" s="107"/>
      <c r="S73" s="32"/>
      <c r="T73" s="32"/>
      <c r="U73" s="32"/>
      <c r="V73" s="32"/>
      <c r="W73" s="32"/>
      <c r="X73" s="32"/>
      <c r="Y73" s="32"/>
      <c r="Z73" s="32"/>
      <c r="AA73" s="32"/>
      <c r="AB73" s="32"/>
      <c r="AC73" s="32"/>
      <c r="AD73" s="32"/>
      <c r="AE73" s="32"/>
    </row>
    <row r="74" spans="1:63" s="2" customFormat="1" ht="12" customHeight="1">
      <c r="A74" s="32"/>
      <c r="B74" s="33"/>
      <c r="C74" s="27" t="s">
        <v>22</v>
      </c>
      <c r="D74" s="34"/>
      <c r="E74" s="34"/>
      <c r="F74" s="25" t="str">
        <f>F12</f>
        <v>Drchkov</v>
      </c>
      <c r="G74" s="34"/>
      <c r="H74" s="34"/>
      <c r="I74" s="109" t="s">
        <v>24</v>
      </c>
      <c r="J74" s="57" t="str">
        <f>IF(J12="","",J12)</f>
        <v>4. 3. 2020</v>
      </c>
      <c r="K74" s="34"/>
      <c r="L74" s="107"/>
      <c r="S74" s="32"/>
      <c r="T74" s="32"/>
      <c r="U74" s="32"/>
      <c r="V74" s="32"/>
      <c r="W74" s="32"/>
      <c r="X74" s="32"/>
      <c r="Y74" s="32"/>
      <c r="Z74" s="32"/>
      <c r="AA74" s="32"/>
      <c r="AB74" s="32"/>
      <c r="AC74" s="32"/>
      <c r="AD74" s="32"/>
      <c r="AE74" s="32"/>
    </row>
    <row r="75" spans="1:63" s="2" customFormat="1" ht="6.95" customHeight="1">
      <c r="A75" s="32"/>
      <c r="B75" s="33"/>
      <c r="C75" s="34"/>
      <c r="D75" s="34"/>
      <c r="E75" s="34"/>
      <c r="F75" s="34"/>
      <c r="G75" s="34"/>
      <c r="H75" s="34"/>
      <c r="I75" s="106"/>
      <c r="J75" s="34"/>
      <c r="K75" s="34"/>
      <c r="L75" s="107"/>
      <c r="S75" s="32"/>
      <c r="T75" s="32"/>
      <c r="U75" s="32"/>
      <c r="V75" s="32"/>
      <c r="W75" s="32"/>
      <c r="X75" s="32"/>
      <c r="Y75" s="32"/>
      <c r="Z75" s="32"/>
      <c r="AA75" s="32"/>
      <c r="AB75" s="32"/>
      <c r="AC75" s="32"/>
      <c r="AD75" s="32"/>
      <c r="AE75" s="32"/>
    </row>
    <row r="76" spans="1:63" s="2" customFormat="1" ht="15.2" customHeight="1">
      <c r="A76" s="32"/>
      <c r="B76" s="33"/>
      <c r="C76" s="27" t="s">
        <v>26</v>
      </c>
      <c r="D76" s="34"/>
      <c r="E76" s="34"/>
      <c r="F76" s="25" t="str">
        <f>E15</f>
        <v>Kejkula</v>
      </c>
      <c r="G76" s="34"/>
      <c r="H76" s="34"/>
      <c r="I76" s="109" t="s">
        <v>32</v>
      </c>
      <c r="J76" s="30" t="str">
        <f>E21</f>
        <v xml:space="preserve"> </v>
      </c>
      <c r="K76" s="34"/>
      <c r="L76" s="107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63" s="2" customFormat="1" ht="15.2" customHeight="1">
      <c r="A77" s="32"/>
      <c r="B77" s="33"/>
      <c r="C77" s="27" t="s">
        <v>30</v>
      </c>
      <c r="D77" s="34"/>
      <c r="E77" s="34"/>
      <c r="F77" s="25" t="str">
        <f>IF(E18="","",E18)</f>
        <v>Vyplň údaj</v>
      </c>
      <c r="G77" s="34"/>
      <c r="H77" s="34"/>
      <c r="I77" s="109" t="s">
        <v>35</v>
      </c>
      <c r="J77" s="30" t="str">
        <f>E24</f>
        <v>Bělehrad</v>
      </c>
      <c r="K77" s="34"/>
      <c r="L77" s="107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78" spans="1:63" s="2" customFormat="1" ht="10.35" customHeight="1">
      <c r="A78" s="32"/>
      <c r="B78" s="33"/>
      <c r="C78" s="34"/>
      <c r="D78" s="34"/>
      <c r="E78" s="34"/>
      <c r="F78" s="34"/>
      <c r="G78" s="34"/>
      <c r="H78" s="34"/>
      <c r="I78" s="106"/>
      <c r="J78" s="34"/>
      <c r="K78" s="34"/>
      <c r="L78" s="107"/>
      <c r="S78" s="32"/>
      <c r="T78" s="32"/>
      <c r="U78" s="32"/>
      <c r="V78" s="32"/>
      <c r="W78" s="32"/>
      <c r="X78" s="32"/>
      <c r="Y78" s="32"/>
      <c r="Z78" s="32"/>
      <c r="AA78" s="32"/>
      <c r="AB78" s="32"/>
      <c r="AC78" s="32"/>
      <c r="AD78" s="32"/>
      <c r="AE78" s="32"/>
    </row>
    <row r="79" spans="1:63" s="11" customFormat="1" ht="29.25" customHeight="1">
      <c r="A79" s="157"/>
      <c r="B79" s="158"/>
      <c r="C79" s="159" t="s">
        <v>114</v>
      </c>
      <c r="D79" s="160" t="s">
        <v>58</v>
      </c>
      <c r="E79" s="160" t="s">
        <v>54</v>
      </c>
      <c r="F79" s="160" t="s">
        <v>55</v>
      </c>
      <c r="G79" s="160" t="s">
        <v>115</v>
      </c>
      <c r="H79" s="160" t="s">
        <v>116</v>
      </c>
      <c r="I79" s="161" t="s">
        <v>117</v>
      </c>
      <c r="J79" s="160" t="s">
        <v>101</v>
      </c>
      <c r="K79" s="162" t="s">
        <v>118</v>
      </c>
      <c r="L79" s="163"/>
      <c r="M79" s="66" t="s">
        <v>19</v>
      </c>
      <c r="N79" s="67" t="s">
        <v>43</v>
      </c>
      <c r="O79" s="67" t="s">
        <v>119</v>
      </c>
      <c r="P79" s="67" t="s">
        <v>120</v>
      </c>
      <c r="Q79" s="67" t="s">
        <v>121</v>
      </c>
      <c r="R79" s="67" t="s">
        <v>122</v>
      </c>
      <c r="S79" s="67" t="s">
        <v>123</v>
      </c>
      <c r="T79" s="68" t="s">
        <v>124</v>
      </c>
      <c r="U79" s="157"/>
      <c r="V79" s="157"/>
      <c r="W79" s="157"/>
      <c r="X79" s="157"/>
      <c r="Y79" s="157"/>
      <c r="Z79" s="157"/>
      <c r="AA79" s="157"/>
      <c r="AB79" s="157"/>
      <c r="AC79" s="157"/>
      <c r="AD79" s="157"/>
      <c r="AE79" s="157"/>
    </row>
    <row r="80" spans="1:63" s="2" customFormat="1" ht="22.9" customHeight="1">
      <c r="A80" s="32"/>
      <c r="B80" s="33"/>
      <c r="C80" s="73" t="s">
        <v>125</v>
      </c>
      <c r="D80" s="34"/>
      <c r="E80" s="34"/>
      <c r="F80" s="34"/>
      <c r="G80" s="34"/>
      <c r="H80" s="34"/>
      <c r="I80" s="106"/>
      <c r="J80" s="164">
        <f>BK80</f>
        <v>0</v>
      </c>
      <c r="K80" s="34"/>
      <c r="L80" s="37"/>
      <c r="M80" s="69"/>
      <c r="N80" s="165"/>
      <c r="O80" s="70"/>
      <c r="P80" s="166">
        <f>P81</f>
        <v>0</v>
      </c>
      <c r="Q80" s="70"/>
      <c r="R80" s="166">
        <f>R81</f>
        <v>0</v>
      </c>
      <c r="S80" s="70"/>
      <c r="T80" s="167">
        <f>T81</f>
        <v>0</v>
      </c>
      <c r="U80" s="32"/>
      <c r="V80" s="32"/>
      <c r="W80" s="32"/>
      <c r="X80" s="32"/>
      <c r="Y80" s="32"/>
      <c r="Z80" s="32"/>
      <c r="AA80" s="32"/>
      <c r="AB80" s="32"/>
      <c r="AC80" s="32"/>
      <c r="AD80" s="32"/>
      <c r="AE80" s="32"/>
      <c r="AT80" s="15" t="s">
        <v>72</v>
      </c>
      <c r="AU80" s="15" t="s">
        <v>102</v>
      </c>
      <c r="BK80" s="168">
        <f>BK81</f>
        <v>0</v>
      </c>
    </row>
    <row r="81" spans="1:65" s="12" customFormat="1" ht="25.9" customHeight="1">
      <c r="B81" s="169"/>
      <c r="C81" s="170"/>
      <c r="D81" s="171" t="s">
        <v>72</v>
      </c>
      <c r="E81" s="172" t="s">
        <v>529</v>
      </c>
      <c r="F81" s="172" t="s">
        <v>530</v>
      </c>
      <c r="G81" s="170"/>
      <c r="H81" s="170"/>
      <c r="I81" s="173"/>
      <c r="J81" s="174">
        <f>BK81</f>
        <v>0</v>
      </c>
      <c r="K81" s="170"/>
      <c r="L81" s="175"/>
      <c r="M81" s="176"/>
      <c r="N81" s="177"/>
      <c r="O81" s="177"/>
      <c r="P81" s="178">
        <f>SUM(P82:P114)</f>
        <v>0</v>
      </c>
      <c r="Q81" s="177"/>
      <c r="R81" s="178">
        <f>SUM(R82:R114)</f>
        <v>0</v>
      </c>
      <c r="S81" s="177"/>
      <c r="T81" s="179">
        <f>SUM(T82:T114)</f>
        <v>0</v>
      </c>
      <c r="AR81" s="180" t="s">
        <v>81</v>
      </c>
      <c r="AT81" s="181" t="s">
        <v>72</v>
      </c>
      <c r="AU81" s="181" t="s">
        <v>73</v>
      </c>
      <c r="AY81" s="180" t="s">
        <v>128</v>
      </c>
      <c r="BK81" s="182">
        <f>SUM(BK82:BK114)</f>
        <v>0</v>
      </c>
    </row>
    <row r="82" spans="1:65" s="2" customFormat="1" ht="21.75" customHeight="1">
      <c r="A82" s="32"/>
      <c r="B82" s="33"/>
      <c r="C82" s="183" t="s">
        <v>832</v>
      </c>
      <c r="D82" s="183" t="s">
        <v>129</v>
      </c>
      <c r="E82" s="184" t="s">
        <v>833</v>
      </c>
      <c r="F82" s="185" t="s">
        <v>834</v>
      </c>
      <c r="G82" s="186" t="s">
        <v>197</v>
      </c>
      <c r="H82" s="187">
        <v>9</v>
      </c>
      <c r="I82" s="188"/>
      <c r="J82" s="189">
        <f t="shared" ref="J82:J114" si="0">ROUND(I82*H82,2)</f>
        <v>0</v>
      </c>
      <c r="K82" s="185" t="s">
        <v>133</v>
      </c>
      <c r="L82" s="190"/>
      <c r="M82" s="191" t="s">
        <v>19</v>
      </c>
      <c r="N82" s="192" t="s">
        <v>44</v>
      </c>
      <c r="O82" s="62"/>
      <c r="P82" s="193">
        <f t="shared" ref="P82:P114" si="1">O82*H82</f>
        <v>0</v>
      </c>
      <c r="Q82" s="193">
        <v>0</v>
      </c>
      <c r="R82" s="193">
        <f t="shared" ref="R82:R114" si="2">Q82*H82</f>
        <v>0</v>
      </c>
      <c r="S82" s="193">
        <v>0</v>
      </c>
      <c r="T82" s="194">
        <f t="shared" ref="T82:T114" si="3">S82*H82</f>
        <v>0</v>
      </c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  <c r="AR82" s="195" t="s">
        <v>83</v>
      </c>
      <c r="AT82" s="195" t="s">
        <v>129</v>
      </c>
      <c r="AU82" s="195" t="s">
        <v>81</v>
      </c>
      <c r="AY82" s="15" t="s">
        <v>128</v>
      </c>
      <c r="BE82" s="196">
        <f t="shared" ref="BE82:BE114" si="4">IF(N82="základní",J82,0)</f>
        <v>0</v>
      </c>
      <c r="BF82" s="196">
        <f t="shared" ref="BF82:BF114" si="5">IF(N82="snížená",J82,0)</f>
        <v>0</v>
      </c>
      <c r="BG82" s="196">
        <f t="shared" ref="BG82:BG114" si="6">IF(N82="zákl. přenesená",J82,0)</f>
        <v>0</v>
      </c>
      <c r="BH82" s="196">
        <f t="shared" ref="BH82:BH114" si="7">IF(N82="sníž. přenesená",J82,0)</f>
        <v>0</v>
      </c>
      <c r="BI82" s="196">
        <f t="shared" ref="BI82:BI114" si="8">IF(N82="nulová",J82,0)</f>
        <v>0</v>
      </c>
      <c r="BJ82" s="15" t="s">
        <v>81</v>
      </c>
      <c r="BK82" s="196">
        <f t="shared" ref="BK82:BK114" si="9">ROUND(I82*H82,2)</f>
        <v>0</v>
      </c>
      <c r="BL82" s="15" t="s">
        <v>81</v>
      </c>
      <c r="BM82" s="195" t="s">
        <v>835</v>
      </c>
    </row>
    <row r="83" spans="1:65" s="2" customFormat="1" ht="21.75" customHeight="1">
      <c r="A83" s="32"/>
      <c r="B83" s="33"/>
      <c r="C83" s="183" t="s">
        <v>223</v>
      </c>
      <c r="D83" s="183" t="s">
        <v>129</v>
      </c>
      <c r="E83" s="184" t="s">
        <v>836</v>
      </c>
      <c r="F83" s="185" t="s">
        <v>837</v>
      </c>
      <c r="G83" s="186" t="s">
        <v>197</v>
      </c>
      <c r="H83" s="187">
        <v>9</v>
      </c>
      <c r="I83" s="188"/>
      <c r="J83" s="189">
        <f t="shared" si="0"/>
        <v>0</v>
      </c>
      <c r="K83" s="185" t="s">
        <v>133</v>
      </c>
      <c r="L83" s="190"/>
      <c r="M83" s="191" t="s">
        <v>19</v>
      </c>
      <c r="N83" s="192" t="s">
        <v>44</v>
      </c>
      <c r="O83" s="62"/>
      <c r="P83" s="193">
        <f t="shared" si="1"/>
        <v>0</v>
      </c>
      <c r="Q83" s="193">
        <v>0</v>
      </c>
      <c r="R83" s="193">
        <f t="shared" si="2"/>
        <v>0</v>
      </c>
      <c r="S83" s="193">
        <v>0</v>
      </c>
      <c r="T83" s="194">
        <f t="shared" si="3"/>
        <v>0</v>
      </c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  <c r="AR83" s="195" t="s">
        <v>83</v>
      </c>
      <c r="AT83" s="195" t="s">
        <v>129</v>
      </c>
      <c r="AU83" s="195" t="s">
        <v>81</v>
      </c>
      <c r="AY83" s="15" t="s">
        <v>128</v>
      </c>
      <c r="BE83" s="196">
        <f t="shared" si="4"/>
        <v>0</v>
      </c>
      <c r="BF83" s="196">
        <f t="shared" si="5"/>
        <v>0</v>
      </c>
      <c r="BG83" s="196">
        <f t="shared" si="6"/>
        <v>0</v>
      </c>
      <c r="BH83" s="196">
        <f t="shared" si="7"/>
        <v>0</v>
      </c>
      <c r="BI83" s="196">
        <f t="shared" si="8"/>
        <v>0</v>
      </c>
      <c r="BJ83" s="15" t="s">
        <v>81</v>
      </c>
      <c r="BK83" s="196">
        <f t="shared" si="9"/>
        <v>0</v>
      </c>
      <c r="BL83" s="15" t="s">
        <v>81</v>
      </c>
      <c r="BM83" s="195" t="s">
        <v>838</v>
      </c>
    </row>
    <row r="84" spans="1:65" s="2" customFormat="1" ht="21.75" customHeight="1">
      <c r="A84" s="32"/>
      <c r="B84" s="33"/>
      <c r="C84" s="183" t="s">
        <v>356</v>
      </c>
      <c r="D84" s="183" t="s">
        <v>129</v>
      </c>
      <c r="E84" s="184" t="s">
        <v>839</v>
      </c>
      <c r="F84" s="185" t="s">
        <v>840</v>
      </c>
      <c r="G84" s="186" t="s">
        <v>197</v>
      </c>
      <c r="H84" s="187">
        <v>9</v>
      </c>
      <c r="I84" s="188"/>
      <c r="J84" s="189">
        <f t="shared" si="0"/>
        <v>0</v>
      </c>
      <c r="K84" s="185" t="s">
        <v>133</v>
      </c>
      <c r="L84" s="190"/>
      <c r="M84" s="191" t="s">
        <v>19</v>
      </c>
      <c r="N84" s="192" t="s">
        <v>44</v>
      </c>
      <c r="O84" s="62"/>
      <c r="P84" s="193">
        <f t="shared" si="1"/>
        <v>0</v>
      </c>
      <c r="Q84" s="193">
        <v>0</v>
      </c>
      <c r="R84" s="193">
        <f t="shared" si="2"/>
        <v>0</v>
      </c>
      <c r="S84" s="193">
        <v>0</v>
      </c>
      <c r="T84" s="194">
        <f t="shared" si="3"/>
        <v>0</v>
      </c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  <c r="AR84" s="195" t="s">
        <v>83</v>
      </c>
      <c r="AT84" s="195" t="s">
        <v>129</v>
      </c>
      <c r="AU84" s="195" t="s">
        <v>81</v>
      </c>
      <c r="AY84" s="15" t="s">
        <v>128</v>
      </c>
      <c r="BE84" s="196">
        <f t="shared" si="4"/>
        <v>0</v>
      </c>
      <c r="BF84" s="196">
        <f t="shared" si="5"/>
        <v>0</v>
      </c>
      <c r="BG84" s="196">
        <f t="shared" si="6"/>
        <v>0</v>
      </c>
      <c r="BH84" s="196">
        <f t="shared" si="7"/>
        <v>0</v>
      </c>
      <c r="BI84" s="196">
        <f t="shared" si="8"/>
        <v>0</v>
      </c>
      <c r="BJ84" s="15" t="s">
        <v>81</v>
      </c>
      <c r="BK84" s="196">
        <f t="shared" si="9"/>
        <v>0</v>
      </c>
      <c r="BL84" s="15" t="s">
        <v>81</v>
      </c>
      <c r="BM84" s="195" t="s">
        <v>841</v>
      </c>
    </row>
    <row r="85" spans="1:65" s="2" customFormat="1" ht="21.75" customHeight="1">
      <c r="A85" s="32"/>
      <c r="B85" s="33"/>
      <c r="C85" s="183" t="s">
        <v>7</v>
      </c>
      <c r="D85" s="183" t="s">
        <v>129</v>
      </c>
      <c r="E85" s="184" t="s">
        <v>842</v>
      </c>
      <c r="F85" s="185" t="s">
        <v>843</v>
      </c>
      <c r="G85" s="186" t="s">
        <v>197</v>
      </c>
      <c r="H85" s="187">
        <v>10</v>
      </c>
      <c r="I85" s="188"/>
      <c r="J85" s="189">
        <f t="shared" si="0"/>
        <v>0</v>
      </c>
      <c r="K85" s="185" t="s">
        <v>133</v>
      </c>
      <c r="L85" s="190"/>
      <c r="M85" s="191" t="s">
        <v>19</v>
      </c>
      <c r="N85" s="192" t="s">
        <v>44</v>
      </c>
      <c r="O85" s="62"/>
      <c r="P85" s="193">
        <f t="shared" si="1"/>
        <v>0</v>
      </c>
      <c r="Q85" s="193">
        <v>0</v>
      </c>
      <c r="R85" s="193">
        <f t="shared" si="2"/>
        <v>0</v>
      </c>
      <c r="S85" s="193">
        <v>0</v>
      </c>
      <c r="T85" s="194">
        <f t="shared" si="3"/>
        <v>0</v>
      </c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  <c r="AR85" s="195" t="s">
        <v>83</v>
      </c>
      <c r="AT85" s="195" t="s">
        <v>129</v>
      </c>
      <c r="AU85" s="195" t="s">
        <v>81</v>
      </c>
      <c r="AY85" s="15" t="s">
        <v>128</v>
      </c>
      <c r="BE85" s="196">
        <f t="shared" si="4"/>
        <v>0</v>
      </c>
      <c r="BF85" s="196">
        <f t="shared" si="5"/>
        <v>0</v>
      </c>
      <c r="BG85" s="196">
        <f t="shared" si="6"/>
        <v>0</v>
      </c>
      <c r="BH85" s="196">
        <f t="shared" si="7"/>
        <v>0</v>
      </c>
      <c r="BI85" s="196">
        <f t="shared" si="8"/>
        <v>0</v>
      </c>
      <c r="BJ85" s="15" t="s">
        <v>81</v>
      </c>
      <c r="BK85" s="196">
        <f t="shared" si="9"/>
        <v>0</v>
      </c>
      <c r="BL85" s="15" t="s">
        <v>81</v>
      </c>
      <c r="BM85" s="195" t="s">
        <v>844</v>
      </c>
    </row>
    <row r="86" spans="1:65" s="2" customFormat="1" ht="21.75" customHeight="1">
      <c r="A86" s="32"/>
      <c r="B86" s="33"/>
      <c r="C86" s="183" t="s">
        <v>262</v>
      </c>
      <c r="D86" s="183" t="s">
        <v>129</v>
      </c>
      <c r="E86" s="184" t="s">
        <v>845</v>
      </c>
      <c r="F86" s="185" t="s">
        <v>846</v>
      </c>
      <c r="G86" s="186" t="s">
        <v>197</v>
      </c>
      <c r="H86" s="187">
        <v>10</v>
      </c>
      <c r="I86" s="188"/>
      <c r="J86" s="189">
        <f t="shared" si="0"/>
        <v>0</v>
      </c>
      <c r="K86" s="185" t="s">
        <v>133</v>
      </c>
      <c r="L86" s="190"/>
      <c r="M86" s="191" t="s">
        <v>19</v>
      </c>
      <c r="N86" s="192" t="s">
        <v>44</v>
      </c>
      <c r="O86" s="62"/>
      <c r="P86" s="193">
        <f t="shared" si="1"/>
        <v>0</v>
      </c>
      <c r="Q86" s="193">
        <v>0</v>
      </c>
      <c r="R86" s="193">
        <f t="shared" si="2"/>
        <v>0</v>
      </c>
      <c r="S86" s="193">
        <v>0</v>
      </c>
      <c r="T86" s="194">
        <f t="shared" si="3"/>
        <v>0</v>
      </c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  <c r="AR86" s="195" t="s">
        <v>83</v>
      </c>
      <c r="AT86" s="195" t="s">
        <v>129</v>
      </c>
      <c r="AU86" s="195" t="s">
        <v>81</v>
      </c>
      <c r="AY86" s="15" t="s">
        <v>128</v>
      </c>
      <c r="BE86" s="196">
        <f t="shared" si="4"/>
        <v>0</v>
      </c>
      <c r="BF86" s="196">
        <f t="shared" si="5"/>
        <v>0</v>
      </c>
      <c r="BG86" s="196">
        <f t="shared" si="6"/>
        <v>0</v>
      </c>
      <c r="BH86" s="196">
        <f t="shared" si="7"/>
        <v>0</v>
      </c>
      <c r="BI86" s="196">
        <f t="shared" si="8"/>
        <v>0</v>
      </c>
      <c r="BJ86" s="15" t="s">
        <v>81</v>
      </c>
      <c r="BK86" s="196">
        <f t="shared" si="9"/>
        <v>0</v>
      </c>
      <c r="BL86" s="15" t="s">
        <v>81</v>
      </c>
      <c r="BM86" s="195" t="s">
        <v>847</v>
      </c>
    </row>
    <row r="87" spans="1:65" s="2" customFormat="1" ht="21.75" customHeight="1">
      <c r="A87" s="32"/>
      <c r="B87" s="33"/>
      <c r="C87" s="183" t="s">
        <v>251</v>
      </c>
      <c r="D87" s="183" t="s">
        <v>129</v>
      </c>
      <c r="E87" s="184" t="s">
        <v>848</v>
      </c>
      <c r="F87" s="185" t="s">
        <v>849</v>
      </c>
      <c r="G87" s="186" t="s">
        <v>197</v>
      </c>
      <c r="H87" s="187">
        <v>2</v>
      </c>
      <c r="I87" s="188"/>
      <c r="J87" s="189">
        <f t="shared" si="0"/>
        <v>0</v>
      </c>
      <c r="K87" s="185" t="s">
        <v>133</v>
      </c>
      <c r="L87" s="190"/>
      <c r="M87" s="191" t="s">
        <v>19</v>
      </c>
      <c r="N87" s="192" t="s">
        <v>44</v>
      </c>
      <c r="O87" s="62"/>
      <c r="P87" s="193">
        <f t="shared" si="1"/>
        <v>0</v>
      </c>
      <c r="Q87" s="193">
        <v>0</v>
      </c>
      <c r="R87" s="193">
        <f t="shared" si="2"/>
        <v>0</v>
      </c>
      <c r="S87" s="193">
        <v>0</v>
      </c>
      <c r="T87" s="194">
        <f t="shared" si="3"/>
        <v>0</v>
      </c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  <c r="AR87" s="195" t="s">
        <v>83</v>
      </c>
      <c r="AT87" s="195" t="s">
        <v>129</v>
      </c>
      <c r="AU87" s="195" t="s">
        <v>81</v>
      </c>
      <c r="AY87" s="15" t="s">
        <v>128</v>
      </c>
      <c r="BE87" s="196">
        <f t="shared" si="4"/>
        <v>0</v>
      </c>
      <c r="BF87" s="196">
        <f t="shared" si="5"/>
        <v>0</v>
      </c>
      <c r="BG87" s="196">
        <f t="shared" si="6"/>
        <v>0</v>
      </c>
      <c r="BH87" s="196">
        <f t="shared" si="7"/>
        <v>0</v>
      </c>
      <c r="BI87" s="196">
        <f t="shared" si="8"/>
        <v>0</v>
      </c>
      <c r="BJ87" s="15" t="s">
        <v>81</v>
      </c>
      <c r="BK87" s="196">
        <f t="shared" si="9"/>
        <v>0</v>
      </c>
      <c r="BL87" s="15" t="s">
        <v>81</v>
      </c>
      <c r="BM87" s="195" t="s">
        <v>850</v>
      </c>
    </row>
    <row r="88" spans="1:65" s="2" customFormat="1" ht="21.75" customHeight="1">
      <c r="A88" s="32"/>
      <c r="B88" s="33"/>
      <c r="C88" s="183" t="s">
        <v>255</v>
      </c>
      <c r="D88" s="183" t="s">
        <v>129</v>
      </c>
      <c r="E88" s="184" t="s">
        <v>851</v>
      </c>
      <c r="F88" s="185" t="s">
        <v>852</v>
      </c>
      <c r="G88" s="186" t="s">
        <v>197</v>
      </c>
      <c r="H88" s="187">
        <v>2</v>
      </c>
      <c r="I88" s="188"/>
      <c r="J88" s="189">
        <f t="shared" si="0"/>
        <v>0</v>
      </c>
      <c r="K88" s="185" t="s">
        <v>133</v>
      </c>
      <c r="L88" s="190"/>
      <c r="M88" s="191" t="s">
        <v>19</v>
      </c>
      <c r="N88" s="192" t="s">
        <v>44</v>
      </c>
      <c r="O88" s="62"/>
      <c r="P88" s="193">
        <f t="shared" si="1"/>
        <v>0</v>
      </c>
      <c r="Q88" s="193">
        <v>0</v>
      </c>
      <c r="R88" s="193">
        <f t="shared" si="2"/>
        <v>0</v>
      </c>
      <c r="S88" s="193">
        <v>0</v>
      </c>
      <c r="T88" s="194">
        <f t="shared" si="3"/>
        <v>0</v>
      </c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  <c r="AR88" s="195" t="s">
        <v>83</v>
      </c>
      <c r="AT88" s="195" t="s">
        <v>129</v>
      </c>
      <c r="AU88" s="195" t="s">
        <v>81</v>
      </c>
      <c r="AY88" s="15" t="s">
        <v>128</v>
      </c>
      <c r="BE88" s="196">
        <f t="shared" si="4"/>
        <v>0</v>
      </c>
      <c r="BF88" s="196">
        <f t="shared" si="5"/>
        <v>0</v>
      </c>
      <c r="BG88" s="196">
        <f t="shared" si="6"/>
        <v>0</v>
      </c>
      <c r="BH88" s="196">
        <f t="shared" si="7"/>
        <v>0</v>
      </c>
      <c r="BI88" s="196">
        <f t="shared" si="8"/>
        <v>0</v>
      </c>
      <c r="BJ88" s="15" t="s">
        <v>81</v>
      </c>
      <c r="BK88" s="196">
        <f t="shared" si="9"/>
        <v>0</v>
      </c>
      <c r="BL88" s="15" t="s">
        <v>81</v>
      </c>
      <c r="BM88" s="195" t="s">
        <v>853</v>
      </c>
    </row>
    <row r="89" spans="1:65" s="2" customFormat="1" ht="21.75" customHeight="1">
      <c r="A89" s="32"/>
      <c r="B89" s="33"/>
      <c r="C89" s="183" t="s">
        <v>182</v>
      </c>
      <c r="D89" s="183" t="s">
        <v>129</v>
      </c>
      <c r="E89" s="184" t="s">
        <v>854</v>
      </c>
      <c r="F89" s="185" t="s">
        <v>855</v>
      </c>
      <c r="G89" s="186" t="s">
        <v>197</v>
      </c>
      <c r="H89" s="187">
        <v>4</v>
      </c>
      <c r="I89" s="188"/>
      <c r="J89" s="189">
        <f t="shared" si="0"/>
        <v>0</v>
      </c>
      <c r="K89" s="185" t="s">
        <v>133</v>
      </c>
      <c r="L89" s="190"/>
      <c r="M89" s="191" t="s">
        <v>19</v>
      </c>
      <c r="N89" s="192" t="s">
        <v>44</v>
      </c>
      <c r="O89" s="62"/>
      <c r="P89" s="193">
        <f t="shared" si="1"/>
        <v>0</v>
      </c>
      <c r="Q89" s="193">
        <v>0</v>
      </c>
      <c r="R89" s="193">
        <f t="shared" si="2"/>
        <v>0</v>
      </c>
      <c r="S89" s="193">
        <v>0</v>
      </c>
      <c r="T89" s="194">
        <f t="shared" si="3"/>
        <v>0</v>
      </c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  <c r="AR89" s="195" t="s">
        <v>83</v>
      </c>
      <c r="AT89" s="195" t="s">
        <v>129</v>
      </c>
      <c r="AU89" s="195" t="s">
        <v>81</v>
      </c>
      <c r="AY89" s="15" t="s">
        <v>128</v>
      </c>
      <c r="BE89" s="196">
        <f t="shared" si="4"/>
        <v>0</v>
      </c>
      <c r="BF89" s="196">
        <f t="shared" si="5"/>
        <v>0</v>
      </c>
      <c r="BG89" s="196">
        <f t="shared" si="6"/>
        <v>0</v>
      </c>
      <c r="BH89" s="196">
        <f t="shared" si="7"/>
        <v>0</v>
      </c>
      <c r="BI89" s="196">
        <f t="shared" si="8"/>
        <v>0</v>
      </c>
      <c r="BJ89" s="15" t="s">
        <v>81</v>
      </c>
      <c r="BK89" s="196">
        <f t="shared" si="9"/>
        <v>0</v>
      </c>
      <c r="BL89" s="15" t="s">
        <v>81</v>
      </c>
      <c r="BM89" s="195" t="s">
        <v>856</v>
      </c>
    </row>
    <row r="90" spans="1:65" s="2" customFormat="1" ht="21.75" customHeight="1">
      <c r="A90" s="32"/>
      <c r="B90" s="33"/>
      <c r="C90" s="183" t="s">
        <v>266</v>
      </c>
      <c r="D90" s="183" t="s">
        <v>129</v>
      </c>
      <c r="E90" s="184" t="s">
        <v>857</v>
      </c>
      <c r="F90" s="185" t="s">
        <v>858</v>
      </c>
      <c r="G90" s="186" t="s">
        <v>197</v>
      </c>
      <c r="H90" s="187">
        <v>6</v>
      </c>
      <c r="I90" s="188"/>
      <c r="J90" s="189">
        <f t="shared" si="0"/>
        <v>0</v>
      </c>
      <c r="K90" s="185" t="s">
        <v>133</v>
      </c>
      <c r="L90" s="190"/>
      <c r="M90" s="191" t="s">
        <v>19</v>
      </c>
      <c r="N90" s="192" t="s">
        <v>44</v>
      </c>
      <c r="O90" s="62"/>
      <c r="P90" s="193">
        <f t="shared" si="1"/>
        <v>0</v>
      </c>
      <c r="Q90" s="193">
        <v>0</v>
      </c>
      <c r="R90" s="193">
        <f t="shared" si="2"/>
        <v>0</v>
      </c>
      <c r="S90" s="193">
        <v>0</v>
      </c>
      <c r="T90" s="194">
        <f t="shared" si="3"/>
        <v>0</v>
      </c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  <c r="AR90" s="195" t="s">
        <v>83</v>
      </c>
      <c r="AT90" s="195" t="s">
        <v>129</v>
      </c>
      <c r="AU90" s="195" t="s">
        <v>81</v>
      </c>
      <c r="AY90" s="15" t="s">
        <v>128</v>
      </c>
      <c r="BE90" s="196">
        <f t="shared" si="4"/>
        <v>0</v>
      </c>
      <c r="BF90" s="196">
        <f t="shared" si="5"/>
        <v>0</v>
      </c>
      <c r="BG90" s="196">
        <f t="shared" si="6"/>
        <v>0</v>
      </c>
      <c r="BH90" s="196">
        <f t="shared" si="7"/>
        <v>0</v>
      </c>
      <c r="BI90" s="196">
        <f t="shared" si="8"/>
        <v>0</v>
      </c>
      <c r="BJ90" s="15" t="s">
        <v>81</v>
      </c>
      <c r="BK90" s="196">
        <f t="shared" si="9"/>
        <v>0</v>
      </c>
      <c r="BL90" s="15" t="s">
        <v>81</v>
      </c>
      <c r="BM90" s="195" t="s">
        <v>859</v>
      </c>
    </row>
    <row r="91" spans="1:65" s="2" customFormat="1" ht="21.75" customHeight="1">
      <c r="A91" s="32"/>
      <c r="B91" s="33"/>
      <c r="C91" s="183" t="s">
        <v>270</v>
      </c>
      <c r="D91" s="183" t="s">
        <v>129</v>
      </c>
      <c r="E91" s="184" t="s">
        <v>860</v>
      </c>
      <c r="F91" s="185" t="s">
        <v>861</v>
      </c>
      <c r="G91" s="186" t="s">
        <v>132</v>
      </c>
      <c r="H91" s="187">
        <v>16</v>
      </c>
      <c r="I91" s="188"/>
      <c r="J91" s="189">
        <f t="shared" si="0"/>
        <v>0</v>
      </c>
      <c r="K91" s="185" t="s">
        <v>133</v>
      </c>
      <c r="L91" s="190"/>
      <c r="M91" s="191" t="s">
        <v>19</v>
      </c>
      <c r="N91" s="192" t="s">
        <v>44</v>
      </c>
      <c r="O91" s="62"/>
      <c r="P91" s="193">
        <f t="shared" si="1"/>
        <v>0</v>
      </c>
      <c r="Q91" s="193">
        <v>0</v>
      </c>
      <c r="R91" s="193">
        <f t="shared" si="2"/>
        <v>0</v>
      </c>
      <c r="S91" s="193">
        <v>0</v>
      </c>
      <c r="T91" s="194">
        <f t="shared" si="3"/>
        <v>0</v>
      </c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  <c r="AR91" s="195" t="s">
        <v>83</v>
      </c>
      <c r="AT91" s="195" t="s">
        <v>129</v>
      </c>
      <c r="AU91" s="195" t="s">
        <v>81</v>
      </c>
      <c r="AY91" s="15" t="s">
        <v>128</v>
      </c>
      <c r="BE91" s="196">
        <f t="shared" si="4"/>
        <v>0</v>
      </c>
      <c r="BF91" s="196">
        <f t="shared" si="5"/>
        <v>0</v>
      </c>
      <c r="BG91" s="196">
        <f t="shared" si="6"/>
        <v>0</v>
      </c>
      <c r="BH91" s="196">
        <f t="shared" si="7"/>
        <v>0</v>
      </c>
      <c r="BI91" s="196">
        <f t="shared" si="8"/>
        <v>0</v>
      </c>
      <c r="BJ91" s="15" t="s">
        <v>81</v>
      </c>
      <c r="BK91" s="196">
        <f t="shared" si="9"/>
        <v>0</v>
      </c>
      <c r="BL91" s="15" t="s">
        <v>81</v>
      </c>
      <c r="BM91" s="195" t="s">
        <v>862</v>
      </c>
    </row>
    <row r="92" spans="1:65" s="2" customFormat="1" ht="21.75" customHeight="1">
      <c r="A92" s="32"/>
      <c r="B92" s="33"/>
      <c r="C92" s="183" t="s">
        <v>282</v>
      </c>
      <c r="D92" s="183" t="s">
        <v>129</v>
      </c>
      <c r="E92" s="184" t="s">
        <v>863</v>
      </c>
      <c r="F92" s="185" t="s">
        <v>864</v>
      </c>
      <c r="G92" s="186" t="s">
        <v>197</v>
      </c>
      <c r="H92" s="187">
        <v>2</v>
      </c>
      <c r="I92" s="188"/>
      <c r="J92" s="189">
        <f t="shared" si="0"/>
        <v>0</v>
      </c>
      <c r="K92" s="185" t="s">
        <v>133</v>
      </c>
      <c r="L92" s="190"/>
      <c r="M92" s="191" t="s">
        <v>19</v>
      </c>
      <c r="N92" s="192" t="s">
        <v>44</v>
      </c>
      <c r="O92" s="62"/>
      <c r="P92" s="193">
        <f t="shared" si="1"/>
        <v>0</v>
      </c>
      <c r="Q92" s="193">
        <v>0</v>
      </c>
      <c r="R92" s="193">
        <f t="shared" si="2"/>
        <v>0</v>
      </c>
      <c r="S92" s="193">
        <v>0</v>
      </c>
      <c r="T92" s="194">
        <f t="shared" si="3"/>
        <v>0</v>
      </c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  <c r="AR92" s="195" t="s">
        <v>83</v>
      </c>
      <c r="AT92" s="195" t="s">
        <v>129</v>
      </c>
      <c r="AU92" s="195" t="s">
        <v>81</v>
      </c>
      <c r="AY92" s="15" t="s">
        <v>128</v>
      </c>
      <c r="BE92" s="196">
        <f t="shared" si="4"/>
        <v>0</v>
      </c>
      <c r="BF92" s="196">
        <f t="shared" si="5"/>
        <v>0</v>
      </c>
      <c r="BG92" s="196">
        <f t="shared" si="6"/>
        <v>0</v>
      </c>
      <c r="BH92" s="196">
        <f t="shared" si="7"/>
        <v>0</v>
      </c>
      <c r="BI92" s="196">
        <f t="shared" si="8"/>
        <v>0</v>
      </c>
      <c r="BJ92" s="15" t="s">
        <v>81</v>
      </c>
      <c r="BK92" s="196">
        <f t="shared" si="9"/>
        <v>0</v>
      </c>
      <c r="BL92" s="15" t="s">
        <v>81</v>
      </c>
      <c r="BM92" s="195" t="s">
        <v>865</v>
      </c>
    </row>
    <row r="93" spans="1:65" s="2" customFormat="1" ht="21.75" customHeight="1">
      <c r="A93" s="32"/>
      <c r="B93" s="33"/>
      <c r="C93" s="183" t="s">
        <v>286</v>
      </c>
      <c r="D93" s="183" t="s">
        <v>129</v>
      </c>
      <c r="E93" s="184" t="s">
        <v>866</v>
      </c>
      <c r="F93" s="185" t="s">
        <v>867</v>
      </c>
      <c r="G93" s="186" t="s">
        <v>197</v>
      </c>
      <c r="H93" s="187">
        <v>2</v>
      </c>
      <c r="I93" s="188"/>
      <c r="J93" s="189">
        <f t="shared" si="0"/>
        <v>0</v>
      </c>
      <c r="K93" s="185" t="s">
        <v>133</v>
      </c>
      <c r="L93" s="190"/>
      <c r="M93" s="191" t="s">
        <v>19</v>
      </c>
      <c r="N93" s="192" t="s">
        <v>44</v>
      </c>
      <c r="O93" s="62"/>
      <c r="P93" s="193">
        <f t="shared" si="1"/>
        <v>0</v>
      </c>
      <c r="Q93" s="193">
        <v>0</v>
      </c>
      <c r="R93" s="193">
        <f t="shared" si="2"/>
        <v>0</v>
      </c>
      <c r="S93" s="193">
        <v>0</v>
      </c>
      <c r="T93" s="194">
        <f t="shared" si="3"/>
        <v>0</v>
      </c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  <c r="AR93" s="195" t="s">
        <v>83</v>
      </c>
      <c r="AT93" s="195" t="s">
        <v>129</v>
      </c>
      <c r="AU93" s="195" t="s">
        <v>81</v>
      </c>
      <c r="AY93" s="15" t="s">
        <v>128</v>
      </c>
      <c r="BE93" s="196">
        <f t="shared" si="4"/>
        <v>0</v>
      </c>
      <c r="BF93" s="196">
        <f t="shared" si="5"/>
        <v>0</v>
      </c>
      <c r="BG93" s="196">
        <f t="shared" si="6"/>
        <v>0</v>
      </c>
      <c r="BH93" s="196">
        <f t="shared" si="7"/>
        <v>0</v>
      </c>
      <c r="BI93" s="196">
        <f t="shared" si="8"/>
        <v>0</v>
      </c>
      <c r="BJ93" s="15" t="s">
        <v>81</v>
      </c>
      <c r="BK93" s="196">
        <f t="shared" si="9"/>
        <v>0</v>
      </c>
      <c r="BL93" s="15" t="s">
        <v>81</v>
      </c>
      <c r="BM93" s="195" t="s">
        <v>868</v>
      </c>
    </row>
    <row r="94" spans="1:65" s="2" customFormat="1" ht="21.75" customHeight="1">
      <c r="A94" s="32"/>
      <c r="B94" s="33"/>
      <c r="C94" s="183" t="s">
        <v>290</v>
      </c>
      <c r="D94" s="183" t="s">
        <v>129</v>
      </c>
      <c r="E94" s="184" t="s">
        <v>869</v>
      </c>
      <c r="F94" s="185" t="s">
        <v>870</v>
      </c>
      <c r="G94" s="186" t="s">
        <v>197</v>
      </c>
      <c r="H94" s="187">
        <v>2</v>
      </c>
      <c r="I94" s="188"/>
      <c r="J94" s="189">
        <f t="shared" si="0"/>
        <v>0</v>
      </c>
      <c r="K94" s="185" t="s">
        <v>133</v>
      </c>
      <c r="L94" s="190"/>
      <c r="M94" s="191" t="s">
        <v>19</v>
      </c>
      <c r="N94" s="192" t="s">
        <v>44</v>
      </c>
      <c r="O94" s="62"/>
      <c r="P94" s="193">
        <f t="shared" si="1"/>
        <v>0</v>
      </c>
      <c r="Q94" s="193">
        <v>0</v>
      </c>
      <c r="R94" s="193">
        <f t="shared" si="2"/>
        <v>0</v>
      </c>
      <c r="S94" s="193">
        <v>0</v>
      </c>
      <c r="T94" s="194">
        <f t="shared" si="3"/>
        <v>0</v>
      </c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  <c r="AR94" s="195" t="s">
        <v>83</v>
      </c>
      <c r="AT94" s="195" t="s">
        <v>129</v>
      </c>
      <c r="AU94" s="195" t="s">
        <v>81</v>
      </c>
      <c r="AY94" s="15" t="s">
        <v>128</v>
      </c>
      <c r="BE94" s="196">
        <f t="shared" si="4"/>
        <v>0</v>
      </c>
      <c r="BF94" s="196">
        <f t="shared" si="5"/>
        <v>0</v>
      </c>
      <c r="BG94" s="196">
        <f t="shared" si="6"/>
        <v>0</v>
      </c>
      <c r="BH94" s="196">
        <f t="shared" si="7"/>
        <v>0</v>
      </c>
      <c r="BI94" s="196">
        <f t="shared" si="8"/>
        <v>0</v>
      </c>
      <c r="BJ94" s="15" t="s">
        <v>81</v>
      </c>
      <c r="BK94" s="196">
        <f t="shared" si="9"/>
        <v>0</v>
      </c>
      <c r="BL94" s="15" t="s">
        <v>81</v>
      </c>
      <c r="BM94" s="195" t="s">
        <v>871</v>
      </c>
    </row>
    <row r="95" spans="1:65" s="2" customFormat="1" ht="21.75" customHeight="1">
      <c r="A95" s="32"/>
      <c r="B95" s="33"/>
      <c r="C95" s="183" t="s">
        <v>294</v>
      </c>
      <c r="D95" s="183" t="s">
        <v>129</v>
      </c>
      <c r="E95" s="184" t="s">
        <v>872</v>
      </c>
      <c r="F95" s="185" t="s">
        <v>873</v>
      </c>
      <c r="G95" s="186" t="s">
        <v>197</v>
      </c>
      <c r="H95" s="187">
        <v>2</v>
      </c>
      <c r="I95" s="188"/>
      <c r="J95" s="189">
        <f t="shared" si="0"/>
        <v>0</v>
      </c>
      <c r="K95" s="185" t="s">
        <v>133</v>
      </c>
      <c r="L95" s="190"/>
      <c r="M95" s="191" t="s">
        <v>19</v>
      </c>
      <c r="N95" s="192" t="s">
        <v>44</v>
      </c>
      <c r="O95" s="62"/>
      <c r="P95" s="193">
        <f t="shared" si="1"/>
        <v>0</v>
      </c>
      <c r="Q95" s="193">
        <v>0</v>
      </c>
      <c r="R95" s="193">
        <f t="shared" si="2"/>
        <v>0</v>
      </c>
      <c r="S95" s="193">
        <v>0</v>
      </c>
      <c r="T95" s="194">
        <f t="shared" si="3"/>
        <v>0</v>
      </c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  <c r="AR95" s="195" t="s">
        <v>83</v>
      </c>
      <c r="AT95" s="195" t="s">
        <v>129</v>
      </c>
      <c r="AU95" s="195" t="s">
        <v>81</v>
      </c>
      <c r="AY95" s="15" t="s">
        <v>128</v>
      </c>
      <c r="BE95" s="196">
        <f t="shared" si="4"/>
        <v>0</v>
      </c>
      <c r="BF95" s="196">
        <f t="shared" si="5"/>
        <v>0</v>
      </c>
      <c r="BG95" s="196">
        <f t="shared" si="6"/>
        <v>0</v>
      </c>
      <c r="BH95" s="196">
        <f t="shared" si="7"/>
        <v>0</v>
      </c>
      <c r="BI95" s="196">
        <f t="shared" si="8"/>
        <v>0</v>
      </c>
      <c r="BJ95" s="15" t="s">
        <v>81</v>
      </c>
      <c r="BK95" s="196">
        <f t="shared" si="9"/>
        <v>0</v>
      </c>
      <c r="BL95" s="15" t="s">
        <v>81</v>
      </c>
      <c r="BM95" s="195" t="s">
        <v>874</v>
      </c>
    </row>
    <row r="96" spans="1:65" s="2" customFormat="1" ht="21.75" customHeight="1">
      <c r="A96" s="32"/>
      <c r="B96" s="33"/>
      <c r="C96" s="183" t="s">
        <v>310</v>
      </c>
      <c r="D96" s="183" t="s">
        <v>129</v>
      </c>
      <c r="E96" s="184" t="s">
        <v>875</v>
      </c>
      <c r="F96" s="185" t="s">
        <v>876</v>
      </c>
      <c r="G96" s="186" t="s">
        <v>197</v>
      </c>
      <c r="H96" s="187">
        <v>2</v>
      </c>
      <c r="I96" s="188"/>
      <c r="J96" s="189">
        <f t="shared" si="0"/>
        <v>0</v>
      </c>
      <c r="K96" s="185" t="s">
        <v>133</v>
      </c>
      <c r="L96" s="190"/>
      <c r="M96" s="191" t="s">
        <v>19</v>
      </c>
      <c r="N96" s="192" t="s">
        <v>44</v>
      </c>
      <c r="O96" s="62"/>
      <c r="P96" s="193">
        <f t="shared" si="1"/>
        <v>0</v>
      </c>
      <c r="Q96" s="193">
        <v>0</v>
      </c>
      <c r="R96" s="193">
        <f t="shared" si="2"/>
        <v>0</v>
      </c>
      <c r="S96" s="193">
        <v>0</v>
      </c>
      <c r="T96" s="194">
        <f t="shared" si="3"/>
        <v>0</v>
      </c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R96" s="195" t="s">
        <v>83</v>
      </c>
      <c r="AT96" s="195" t="s">
        <v>129</v>
      </c>
      <c r="AU96" s="195" t="s">
        <v>81</v>
      </c>
      <c r="AY96" s="15" t="s">
        <v>128</v>
      </c>
      <c r="BE96" s="196">
        <f t="shared" si="4"/>
        <v>0</v>
      </c>
      <c r="BF96" s="196">
        <f t="shared" si="5"/>
        <v>0</v>
      </c>
      <c r="BG96" s="196">
        <f t="shared" si="6"/>
        <v>0</v>
      </c>
      <c r="BH96" s="196">
        <f t="shared" si="7"/>
        <v>0</v>
      </c>
      <c r="BI96" s="196">
        <f t="shared" si="8"/>
        <v>0</v>
      </c>
      <c r="BJ96" s="15" t="s">
        <v>81</v>
      </c>
      <c r="BK96" s="196">
        <f t="shared" si="9"/>
        <v>0</v>
      </c>
      <c r="BL96" s="15" t="s">
        <v>81</v>
      </c>
      <c r="BM96" s="195" t="s">
        <v>877</v>
      </c>
    </row>
    <row r="97" spans="1:65" s="2" customFormat="1" ht="21.75" customHeight="1">
      <c r="A97" s="32"/>
      <c r="B97" s="33"/>
      <c r="C97" s="183" t="s">
        <v>320</v>
      </c>
      <c r="D97" s="183" t="s">
        <v>129</v>
      </c>
      <c r="E97" s="184" t="s">
        <v>878</v>
      </c>
      <c r="F97" s="185" t="s">
        <v>879</v>
      </c>
      <c r="G97" s="186" t="s">
        <v>197</v>
      </c>
      <c r="H97" s="187">
        <v>2</v>
      </c>
      <c r="I97" s="188"/>
      <c r="J97" s="189">
        <f t="shared" si="0"/>
        <v>0</v>
      </c>
      <c r="K97" s="185" t="s">
        <v>133</v>
      </c>
      <c r="L97" s="190"/>
      <c r="M97" s="191" t="s">
        <v>19</v>
      </c>
      <c r="N97" s="192" t="s">
        <v>44</v>
      </c>
      <c r="O97" s="62"/>
      <c r="P97" s="193">
        <f t="shared" si="1"/>
        <v>0</v>
      </c>
      <c r="Q97" s="193">
        <v>0</v>
      </c>
      <c r="R97" s="193">
        <f t="shared" si="2"/>
        <v>0</v>
      </c>
      <c r="S97" s="193">
        <v>0</v>
      </c>
      <c r="T97" s="194">
        <f t="shared" si="3"/>
        <v>0</v>
      </c>
      <c r="U97" s="32"/>
      <c r="V97" s="32"/>
      <c r="W97" s="32"/>
      <c r="X97" s="32"/>
      <c r="Y97" s="32"/>
      <c r="Z97" s="32"/>
      <c r="AA97" s="32"/>
      <c r="AB97" s="32"/>
      <c r="AC97" s="32"/>
      <c r="AD97" s="32"/>
      <c r="AE97" s="32"/>
      <c r="AR97" s="195" t="s">
        <v>83</v>
      </c>
      <c r="AT97" s="195" t="s">
        <v>129</v>
      </c>
      <c r="AU97" s="195" t="s">
        <v>81</v>
      </c>
      <c r="AY97" s="15" t="s">
        <v>128</v>
      </c>
      <c r="BE97" s="196">
        <f t="shared" si="4"/>
        <v>0</v>
      </c>
      <c r="BF97" s="196">
        <f t="shared" si="5"/>
        <v>0</v>
      </c>
      <c r="BG97" s="196">
        <f t="shared" si="6"/>
        <v>0</v>
      </c>
      <c r="BH97" s="196">
        <f t="shared" si="7"/>
        <v>0</v>
      </c>
      <c r="BI97" s="196">
        <f t="shared" si="8"/>
        <v>0</v>
      </c>
      <c r="BJ97" s="15" t="s">
        <v>81</v>
      </c>
      <c r="BK97" s="196">
        <f t="shared" si="9"/>
        <v>0</v>
      </c>
      <c r="BL97" s="15" t="s">
        <v>81</v>
      </c>
      <c r="BM97" s="195" t="s">
        <v>880</v>
      </c>
    </row>
    <row r="98" spans="1:65" s="2" customFormat="1" ht="21.75" customHeight="1">
      <c r="A98" s="32"/>
      <c r="B98" s="33"/>
      <c r="C98" s="183" t="s">
        <v>326</v>
      </c>
      <c r="D98" s="183" t="s">
        <v>129</v>
      </c>
      <c r="E98" s="184" t="s">
        <v>881</v>
      </c>
      <c r="F98" s="185" t="s">
        <v>882</v>
      </c>
      <c r="G98" s="186" t="s">
        <v>197</v>
      </c>
      <c r="H98" s="187">
        <v>2</v>
      </c>
      <c r="I98" s="188"/>
      <c r="J98" s="189">
        <f t="shared" si="0"/>
        <v>0</v>
      </c>
      <c r="K98" s="185" t="s">
        <v>133</v>
      </c>
      <c r="L98" s="190"/>
      <c r="M98" s="191" t="s">
        <v>19</v>
      </c>
      <c r="N98" s="192" t="s">
        <v>44</v>
      </c>
      <c r="O98" s="62"/>
      <c r="P98" s="193">
        <f t="shared" si="1"/>
        <v>0</v>
      </c>
      <c r="Q98" s="193">
        <v>0</v>
      </c>
      <c r="R98" s="193">
        <f t="shared" si="2"/>
        <v>0</v>
      </c>
      <c r="S98" s="193">
        <v>0</v>
      </c>
      <c r="T98" s="194">
        <f t="shared" si="3"/>
        <v>0</v>
      </c>
      <c r="U98" s="32"/>
      <c r="V98" s="32"/>
      <c r="W98" s="32"/>
      <c r="X98" s="32"/>
      <c r="Y98" s="32"/>
      <c r="Z98" s="32"/>
      <c r="AA98" s="32"/>
      <c r="AB98" s="32"/>
      <c r="AC98" s="32"/>
      <c r="AD98" s="32"/>
      <c r="AE98" s="32"/>
      <c r="AR98" s="195" t="s">
        <v>83</v>
      </c>
      <c r="AT98" s="195" t="s">
        <v>129</v>
      </c>
      <c r="AU98" s="195" t="s">
        <v>81</v>
      </c>
      <c r="AY98" s="15" t="s">
        <v>128</v>
      </c>
      <c r="BE98" s="196">
        <f t="shared" si="4"/>
        <v>0</v>
      </c>
      <c r="BF98" s="196">
        <f t="shared" si="5"/>
        <v>0</v>
      </c>
      <c r="BG98" s="196">
        <f t="shared" si="6"/>
        <v>0</v>
      </c>
      <c r="BH98" s="196">
        <f t="shared" si="7"/>
        <v>0</v>
      </c>
      <c r="BI98" s="196">
        <f t="shared" si="8"/>
        <v>0</v>
      </c>
      <c r="BJ98" s="15" t="s">
        <v>81</v>
      </c>
      <c r="BK98" s="196">
        <f t="shared" si="9"/>
        <v>0</v>
      </c>
      <c r="BL98" s="15" t="s">
        <v>81</v>
      </c>
      <c r="BM98" s="195" t="s">
        <v>883</v>
      </c>
    </row>
    <row r="99" spans="1:65" s="2" customFormat="1" ht="21.75" customHeight="1">
      <c r="A99" s="32"/>
      <c r="B99" s="33"/>
      <c r="C99" s="183" t="s">
        <v>330</v>
      </c>
      <c r="D99" s="183" t="s">
        <v>129</v>
      </c>
      <c r="E99" s="184" t="s">
        <v>884</v>
      </c>
      <c r="F99" s="185" t="s">
        <v>885</v>
      </c>
      <c r="G99" s="186" t="s">
        <v>197</v>
      </c>
      <c r="H99" s="187">
        <v>2</v>
      </c>
      <c r="I99" s="188"/>
      <c r="J99" s="189">
        <f t="shared" si="0"/>
        <v>0</v>
      </c>
      <c r="K99" s="185" t="s">
        <v>133</v>
      </c>
      <c r="L99" s="190"/>
      <c r="M99" s="191" t="s">
        <v>19</v>
      </c>
      <c r="N99" s="192" t="s">
        <v>44</v>
      </c>
      <c r="O99" s="62"/>
      <c r="P99" s="193">
        <f t="shared" si="1"/>
        <v>0</v>
      </c>
      <c r="Q99" s="193">
        <v>0</v>
      </c>
      <c r="R99" s="193">
        <f t="shared" si="2"/>
        <v>0</v>
      </c>
      <c r="S99" s="193">
        <v>0</v>
      </c>
      <c r="T99" s="194">
        <f t="shared" si="3"/>
        <v>0</v>
      </c>
      <c r="U99" s="32"/>
      <c r="V99" s="32"/>
      <c r="W99" s="32"/>
      <c r="X99" s="32"/>
      <c r="Y99" s="32"/>
      <c r="Z99" s="32"/>
      <c r="AA99" s="32"/>
      <c r="AB99" s="32"/>
      <c r="AC99" s="32"/>
      <c r="AD99" s="32"/>
      <c r="AE99" s="32"/>
      <c r="AR99" s="195" t="s">
        <v>83</v>
      </c>
      <c r="AT99" s="195" t="s">
        <v>129</v>
      </c>
      <c r="AU99" s="195" t="s">
        <v>81</v>
      </c>
      <c r="AY99" s="15" t="s">
        <v>128</v>
      </c>
      <c r="BE99" s="196">
        <f t="shared" si="4"/>
        <v>0</v>
      </c>
      <c r="BF99" s="196">
        <f t="shared" si="5"/>
        <v>0</v>
      </c>
      <c r="BG99" s="196">
        <f t="shared" si="6"/>
        <v>0</v>
      </c>
      <c r="BH99" s="196">
        <f t="shared" si="7"/>
        <v>0</v>
      </c>
      <c r="BI99" s="196">
        <f t="shared" si="8"/>
        <v>0</v>
      </c>
      <c r="BJ99" s="15" t="s">
        <v>81</v>
      </c>
      <c r="BK99" s="196">
        <f t="shared" si="9"/>
        <v>0</v>
      </c>
      <c r="BL99" s="15" t="s">
        <v>81</v>
      </c>
      <c r="BM99" s="195" t="s">
        <v>886</v>
      </c>
    </row>
    <row r="100" spans="1:65" s="2" customFormat="1" ht="21.75" customHeight="1">
      <c r="A100" s="32"/>
      <c r="B100" s="33"/>
      <c r="C100" s="183" t="s">
        <v>334</v>
      </c>
      <c r="D100" s="183" t="s">
        <v>129</v>
      </c>
      <c r="E100" s="184" t="s">
        <v>887</v>
      </c>
      <c r="F100" s="185" t="s">
        <v>888</v>
      </c>
      <c r="G100" s="186" t="s">
        <v>197</v>
      </c>
      <c r="H100" s="187">
        <v>2</v>
      </c>
      <c r="I100" s="188"/>
      <c r="J100" s="189">
        <f t="shared" si="0"/>
        <v>0</v>
      </c>
      <c r="K100" s="185" t="s">
        <v>133</v>
      </c>
      <c r="L100" s="190"/>
      <c r="M100" s="191" t="s">
        <v>19</v>
      </c>
      <c r="N100" s="192" t="s">
        <v>44</v>
      </c>
      <c r="O100" s="62"/>
      <c r="P100" s="193">
        <f t="shared" si="1"/>
        <v>0</v>
      </c>
      <c r="Q100" s="193">
        <v>0</v>
      </c>
      <c r="R100" s="193">
        <f t="shared" si="2"/>
        <v>0</v>
      </c>
      <c r="S100" s="193">
        <v>0</v>
      </c>
      <c r="T100" s="194">
        <f t="shared" si="3"/>
        <v>0</v>
      </c>
      <c r="U100" s="32"/>
      <c r="V100" s="32"/>
      <c r="W100" s="32"/>
      <c r="X100" s="32"/>
      <c r="Y100" s="32"/>
      <c r="Z100" s="32"/>
      <c r="AA100" s="32"/>
      <c r="AB100" s="32"/>
      <c r="AC100" s="32"/>
      <c r="AD100" s="32"/>
      <c r="AE100" s="32"/>
      <c r="AR100" s="195" t="s">
        <v>83</v>
      </c>
      <c r="AT100" s="195" t="s">
        <v>129</v>
      </c>
      <c r="AU100" s="195" t="s">
        <v>81</v>
      </c>
      <c r="AY100" s="15" t="s">
        <v>128</v>
      </c>
      <c r="BE100" s="196">
        <f t="shared" si="4"/>
        <v>0</v>
      </c>
      <c r="BF100" s="196">
        <f t="shared" si="5"/>
        <v>0</v>
      </c>
      <c r="BG100" s="196">
        <f t="shared" si="6"/>
        <v>0</v>
      </c>
      <c r="BH100" s="196">
        <f t="shared" si="7"/>
        <v>0</v>
      </c>
      <c r="BI100" s="196">
        <f t="shared" si="8"/>
        <v>0</v>
      </c>
      <c r="BJ100" s="15" t="s">
        <v>81</v>
      </c>
      <c r="BK100" s="196">
        <f t="shared" si="9"/>
        <v>0</v>
      </c>
      <c r="BL100" s="15" t="s">
        <v>81</v>
      </c>
      <c r="BM100" s="195" t="s">
        <v>889</v>
      </c>
    </row>
    <row r="101" spans="1:65" s="2" customFormat="1" ht="21.75" customHeight="1">
      <c r="A101" s="32"/>
      <c r="B101" s="33"/>
      <c r="C101" s="183" t="s">
        <v>338</v>
      </c>
      <c r="D101" s="183" t="s">
        <v>129</v>
      </c>
      <c r="E101" s="184" t="s">
        <v>890</v>
      </c>
      <c r="F101" s="185" t="s">
        <v>891</v>
      </c>
      <c r="G101" s="186" t="s">
        <v>197</v>
      </c>
      <c r="H101" s="187">
        <v>2</v>
      </c>
      <c r="I101" s="188"/>
      <c r="J101" s="189">
        <f t="shared" si="0"/>
        <v>0</v>
      </c>
      <c r="K101" s="185" t="s">
        <v>133</v>
      </c>
      <c r="L101" s="190"/>
      <c r="M101" s="191" t="s">
        <v>19</v>
      </c>
      <c r="N101" s="192" t="s">
        <v>44</v>
      </c>
      <c r="O101" s="62"/>
      <c r="P101" s="193">
        <f t="shared" si="1"/>
        <v>0</v>
      </c>
      <c r="Q101" s="193">
        <v>0</v>
      </c>
      <c r="R101" s="193">
        <f t="shared" si="2"/>
        <v>0</v>
      </c>
      <c r="S101" s="193">
        <v>0</v>
      </c>
      <c r="T101" s="194">
        <f t="shared" si="3"/>
        <v>0</v>
      </c>
      <c r="U101" s="32"/>
      <c r="V101" s="32"/>
      <c r="W101" s="32"/>
      <c r="X101" s="32"/>
      <c r="Y101" s="32"/>
      <c r="Z101" s="32"/>
      <c r="AA101" s="32"/>
      <c r="AB101" s="32"/>
      <c r="AC101" s="32"/>
      <c r="AD101" s="32"/>
      <c r="AE101" s="32"/>
      <c r="AR101" s="195" t="s">
        <v>83</v>
      </c>
      <c r="AT101" s="195" t="s">
        <v>129</v>
      </c>
      <c r="AU101" s="195" t="s">
        <v>81</v>
      </c>
      <c r="AY101" s="15" t="s">
        <v>128</v>
      </c>
      <c r="BE101" s="196">
        <f t="shared" si="4"/>
        <v>0</v>
      </c>
      <c r="BF101" s="196">
        <f t="shared" si="5"/>
        <v>0</v>
      </c>
      <c r="BG101" s="196">
        <f t="shared" si="6"/>
        <v>0</v>
      </c>
      <c r="BH101" s="196">
        <f t="shared" si="7"/>
        <v>0</v>
      </c>
      <c r="BI101" s="196">
        <f t="shared" si="8"/>
        <v>0</v>
      </c>
      <c r="BJ101" s="15" t="s">
        <v>81</v>
      </c>
      <c r="BK101" s="196">
        <f t="shared" si="9"/>
        <v>0</v>
      </c>
      <c r="BL101" s="15" t="s">
        <v>81</v>
      </c>
      <c r="BM101" s="195" t="s">
        <v>892</v>
      </c>
    </row>
    <row r="102" spans="1:65" s="2" customFormat="1" ht="21.75" customHeight="1">
      <c r="A102" s="32"/>
      <c r="B102" s="33"/>
      <c r="C102" s="183" t="s">
        <v>342</v>
      </c>
      <c r="D102" s="183" t="s">
        <v>129</v>
      </c>
      <c r="E102" s="184" t="s">
        <v>893</v>
      </c>
      <c r="F102" s="185" t="s">
        <v>894</v>
      </c>
      <c r="G102" s="186" t="s">
        <v>197</v>
      </c>
      <c r="H102" s="187">
        <v>2</v>
      </c>
      <c r="I102" s="188"/>
      <c r="J102" s="189">
        <f t="shared" si="0"/>
        <v>0</v>
      </c>
      <c r="K102" s="185" t="s">
        <v>133</v>
      </c>
      <c r="L102" s="190"/>
      <c r="M102" s="191" t="s">
        <v>19</v>
      </c>
      <c r="N102" s="192" t="s">
        <v>44</v>
      </c>
      <c r="O102" s="62"/>
      <c r="P102" s="193">
        <f t="shared" si="1"/>
        <v>0</v>
      </c>
      <c r="Q102" s="193">
        <v>0</v>
      </c>
      <c r="R102" s="193">
        <f t="shared" si="2"/>
        <v>0</v>
      </c>
      <c r="S102" s="193">
        <v>0</v>
      </c>
      <c r="T102" s="194">
        <f t="shared" si="3"/>
        <v>0</v>
      </c>
      <c r="U102" s="32"/>
      <c r="V102" s="32"/>
      <c r="W102" s="32"/>
      <c r="X102" s="32"/>
      <c r="Y102" s="32"/>
      <c r="Z102" s="32"/>
      <c r="AA102" s="32"/>
      <c r="AB102" s="32"/>
      <c r="AC102" s="32"/>
      <c r="AD102" s="32"/>
      <c r="AE102" s="32"/>
      <c r="AR102" s="195" t="s">
        <v>83</v>
      </c>
      <c r="AT102" s="195" t="s">
        <v>129</v>
      </c>
      <c r="AU102" s="195" t="s">
        <v>81</v>
      </c>
      <c r="AY102" s="15" t="s">
        <v>128</v>
      </c>
      <c r="BE102" s="196">
        <f t="shared" si="4"/>
        <v>0</v>
      </c>
      <c r="BF102" s="196">
        <f t="shared" si="5"/>
        <v>0</v>
      </c>
      <c r="BG102" s="196">
        <f t="shared" si="6"/>
        <v>0</v>
      </c>
      <c r="BH102" s="196">
        <f t="shared" si="7"/>
        <v>0</v>
      </c>
      <c r="BI102" s="196">
        <f t="shared" si="8"/>
        <v>0</v>
      </c>
      <c r="BJ102" s="15" t="s">
        <v>81</v>
      </c>
      <c r="BK102" s="196">
        <f t="shared" si="9"/>
        <v>0</v>
      </c>
      <c r="BL102" s="15" t="s">
        <v>81</v>
      </c>
      <c r="BM102" s="195" t="s">
        <v>895</v>
      </c>
    </row>
    <row r="103" spans="1:65" s="2" customFormat="1" ht="21.75" customHeight="1">
      <c r="A103" s="32"/>
      <c r="B103" s="33"/>
      <c r="C103" s="183" t="s">
        <v>346</v>
      </c>
      <c r="D103" s="183" t="s">
        <v>129</v>
      </c>
      <c r="E103" s="184" t="s">
        <v>896</v>
      </c>
      <c r="F103" s="185" t="s">
        <v>897</v>
      </c>
      <c r="G103" s="186" t="s">
        <v>197</v>
      </c>
      <c r="H103" s="187">
        <v>2</v>
      </c>
      <c r="I103" s="188"/>
      <c r="J103" s="189">
        <f t="shared" si="0"/>
        <v>0</v>
      </c>
      <c r="K103" s="185" t="s">
        <v>133</v>
      </c>
      <c r="L103" s="190"/>
      <c r="M103" s="191" t="s">
        <v>19</v>
      </c>
      <c r="N103" s="192" t="s">
        <v>44</v>
      </c>
      <c r="O103" s="62"/>
      <c r="P103" s="193">
        <f t="shared" si="1"/>
        <v>0</v>
      </c>
      <c r="Q103" s="193">
        <v>0</v>
      </c>
      <c r="R103" s="193">
        <f t="shared" si="2"/>
        <v>0</v>
      </c>
      <c r="S103" s="193">
        <v>0</v>
      </c>
      <c r="T103" s="194">
        <f t="shared" si="3"/>
        <v>0</v>
      </c>
      <c r="U103" s="32"/>
      <c r="V103" s="32"/>
      <c r="W103" s="32"/>
      <c r="X103" s="32"/>
      <c r="Y103" s="32"/>
      <c r="Z103" s="32"/>
      <c r="AA103" s="32"/>
      <c r="AB103" s="32"/>
      <c r="AC103" s="32"/>
      <c r="AD103" s="32"/>
      <c r="AE103" s="32"/>
      <c r="AR103" s="195" t="s">
        <v>83</v>
      </c>
      <c r="AT103" s="195" t="s">
        <v>129</v>
      </c>
      <c r="AU103" s="195" t="s">
        <v>81</v>
      </c>
      <c r="AY103" s="15" t="s">
        <v>128</v>
      </c>
      <c r="BE103" s="196">
        <f t="shared" si="4"/>
        <v>0</v>
      </c>
      <c r="BF103" s="196">
        <f t="shared" si="5"/>
        <v>0</v>
      </c>
      <c r="BG103" s="196">
        <f t="shared" si="6"/>
        <v>0</v>
      </c>
      <c r="BH103" s="196">
        <f t="shared" si="7"/>
        <v>0</v>
      </c>
      <c r="BI103" s="196">
        <f t="shared" si="8"/>
        <v>0</v>
      </c>
      <c r="BJ103" s="15" t="s">
        <v>81</v>
      </c>
      <c r="BK103" s="196">
        <f t="shared" si="9"/>
        <v>0</v>
      </c>
      <c r="BL103" s="15" t="s">
        <v>81</v>
      </c>
      <c r="BM103" s="195" t="s">
        <v>898</v>
      </c>
    </row>
    <row r="104" spans="1:65" s="2" customFormat="1" ht="21.75" customHeight="1">
      <c r="A104" s="32"/>
      <c r="B104" s="33"/>
      <c r="C104" s="183" t="s">
        <v>274</v>
      </c>
      <c r="D104" s="183" t="s">
        <v>129</v>
      </c>
      <c r="E104" s="184" t="s">
        <v>899</v>
      </c>
      <c r="F104" s="185" t="s">
        <v>900</v>
      </c>
      <c r="G104" s="186" t="s">
        <v>132</v>
      </c>
      <c r="H104" s="187">
        <v>16</v>
      </c>
      <c r="I104" s="188"/>
      <c r="J104" s="189">
        <f t="shared" si="0"/>
        <v>0</v>
      </c>
      <c r="K104" s="185" t="s">
        <v>133</v>
      </c>
      <c r="L104" s="190"/>
      <c r="M104" s="191" t="s">
        <v>19</v>
      </c>
      <c r="N104" s="192" t="s">
        <v>44</v>
      </c>
      <c r="O104" s="62"/>
      <c r="P104" s="193">
        <f t="shared" si="1"/>
        <v>0</v>
      </c>
      <c r="Q104" s="193">
        <v>0</v>
      </c>
      <c r="R104" s="193">
        <f t="shared" si="2"/>
        <v>0</v>
      </c>
      <c r="S104" s="193">
        <v>0</v>
      </c>
      <c r="T104" s="194">
        <f t="shared" si="3"/>
        <v>0</v>
      </c>
      <c r="U104" s="32"/>
      <c r="V104" s="32"/>
      <c r="W104" s="32"/>
      <c r="X104" s="32"/>
      <c r="Y104" s="32"/>
      <c r="Z104" s="32"/>
      <c r="AA104" s="32"/>
      <c r="AB104" s="32"/>
      <c r="AC104" s="32"/>
      <c r="AD104" s="32"/>
      <c r="AE104" s="32"/>
      <c r="AR104" s="195" t="s">
        <v>83</v>
      </c>
      <c r="AT104" s="195" t="s">
        <v>129</v>
      </c>
      <c r="AU104" s="195" t="s">
        <v>81</v>
      </c>
      <c r="AY104" s="15" t="s">
        <v>128</v>
      </c>
      <c r="BE104" s="196">
        <f t="shared" si="4"/>
        <v>0</v>
      </c>
      <c r="BF104" s="196">
        <f t="shared" si="5"/>
        <v>0</v>
      </c>
      <c r="BG104" s="196">
        <f t="shared" si="6"/>
        <v>0</v>
      </c>
      <c r="BH104" s="196">
        <f t="shared" si="7"/>
        <v>0</v>
      </c>
      <c r="BI104" s="196">
        <f t="shared" si="8"/>
        <v>0</v>
      </c>
      <c r="BJ104" s="15" t="s">
        <v>81</v>
      </c>
      <c r="BK104" s="196">
        <f t="shared" si="9"/>
        <v>0</v>
      </c>
      <c r="BL104" s="15" t="s">
        <v>81</v>
      </c>
      <c r="BM104" s="195" t="s">
        <v>901</v>
      </c>
    </row>
    <row r="105" spans="1:65" s="2" customFormat="1" ht="21.75" customHeight="1">
      <c r="A105" s="32"/>
      <c r="B105" s="33"/>
      <c r="C105" s="183" t="s">
        <v>902</v>
      </c>
      <c r="D105" s="183" t="s">
        <v>129</v>
      </c>
      <c r="E105" s="184" t="s">
        <v>903</v>
      </c>
      <c r="F105" s="185" t="s">
        <v>904</v>
      </c>
      <c r="G105" s="186" t="s">
        <v>197</v>
      </c>
      <c r="H105" s="187">
        <v>2</v>
      </c>
      <c r="I105" s="188"/>
      <c r="J105" s="189">
        <f t="shared" si="0"/>
        <v>0</v>
      </c>
      <c r="K105" s="185" t="s">
        <v>133</v>
      </c>
      <c r="L105" s="190"/>
      <c r="M105" s="191" t="s">
        <v>19</v>
      </c>
      <c r="N105" s="192" t="s">
        <v>44</v>
      </c>
      <c r="O105" s="62"/>
      <c r="P105" s="193">
        <f t="shared" si="1"/>
        <v>0</v>
      </c>
      <c r="Q105" s="193">
        <v>0</v>
      </c>
      <c r="R105" s="193">
        <f t="shared" si="2"/>
        <v>0</v>
      </c>
      <c r="S105" s="193">
        <v>0</v>
      </c>
      <c r="T105" s="194">
        <f t="shared" si="3"/>
        <v>0</v>
      </c>
      <c r="U105" s="32"/>
      <c r="V105" s="32"/>
      <c r="W105" s="32"/>
      <c r="X105" s="32"/>
      <c r="Y105" s="32"/>
      <c r="Z105" s="32"/>
      <c r="AA105" s="32"/>
      <c r="AB105" s="32"/>
      <c r="AC105" s="32"/>
      <c r="AD105" s="32"/>
      <c r="AE105" s="32"/>
      <c r="AR105" s="195" t="s">
        <v>134</v>
      </c>
      <c r="AT105" s="195" t="s">
        <v>129</v>
      </c>
      <c r="AU105" s="195" t="s">
        <v>81</v>
      </c>
      <c r="AY105" s="15" t="s">
        <v>128</v>
      </c>
      <c r="BE105" s="196">
        <f t="shared" si="4"/>
        <v>0</v>
      </c>
      <c r="BF105" s="196">
        <f t="shared" si="5"/>
        <v>0</v>
      </c>
      <c r="BG105" s="196">
        <f t="shared" si="6"/>
        <v>0</v>
      </c>
      <c r="BH105" s="196">
        <f t="shared" si="7"/>
        <v>0</v>
      </c>
      <c r="BI105" s="196">
        <f t="shared" si="8"/>
        <v>0</v>
      </c>
      <c r="BJ105" s="15" t="s">
        <v>81</v>
      </c>
      <c r="BK105" s="196">
        <f t="shared" si="9"/>
        <v>0</v>
      </c>
      <c r="BL105" s="15" t="s">
        <v>135</v>
      </c>
      <c r="BM105" s="195" t="s">
        <v>905</v>
      </c>
    </row>
    <row r="106" spans="1:65" s="2" customFormat="1" ht="21.75" customHeight="1">
      <c r="A106" s="32"/>
      <c r="B106" s="33"/>
      <c r="C106" s="183" t="s">
        <v>8</v>
      </c>
      <c r="D106" s="183" t="s">
        <v>129</v>
      </c>
      <c r="E106" s="184" t="s">
        <v>906</v>
      </c>
      <c r="F106" s="185" t="s">
        <v>907</v>
      </c>
      <c r="G106" s="186" t="s">
        <v>197</v>
      </c>
      <c r="H106" s="187">
        <v>14</v>
      </c>
      <c r="I106" s="188"/>
      <c r="J106" s="189">
        <f t="shared" si="0"/>
        <v>0</v>
      </c>
      <c r="K106" s="185" t="s">
        <v>133</v>
      </c>
      <c r="L106" s="190"/>
      <c r="M106" s="191" t="s">
        <v>19</v>
      </c>
      <c r="N106" s="192" t="s">
        <v>44</v>
      </c>
      <c r="O106" s="62"/>
      <c r="P106" s="193">
        <f t="shared" si="1"/>
        <v>0</v>
      </c>
      <c r="Q106" s="193">
        <v>0</v>
      </c>
      <c r="R106" s="193">
        <f t="shared" si="2"/>
        <v>0</v>
      </c>
      <c r="S106" s="193">
        <v>0</v>
      </c>
      <c r="T106" s="194">
        <f t="shared" si="3"/>
        <v>0</v>
      </c>
      <c r="U106" s="32"/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  <c r="AR106" s="195" t="s">
        <v>83</v>
      </c>
      <c r="AT106" s="195" t="s">
        <v>129</v>
      </c>
      <c r="AU106" s="195" t="s">
        <v>81</v>
      </c>
      <c r="AY106" s="15" t="s">
        <v>128</v>
      </c>
      <c r="BE106" s="196">
        <f t="shared" si="4"/>
        <v>0</v>
      </c>
      <c r="BF106" s="196">
        <f t="shared" si="5"/>
        <v>0</v>
      </c>
      <c r="BG106" s="196">
        <f t="shared" si="6"/>
        <v>0</v>
      </c>
      <c r="BH106" s="196">
        <f t="shared" si="7"/>
        <v>0</v>
      </c>
      <c r="BI106" s="196">
        <f t="shared" si="8"/>
        <v>0</v>
      </c>
      <c r="BJ106" s="15" t="s">
        <v>81</v>
      </c>
      <c r="BK106" s="196">
        <f t="shared" si="9"/>
        <v>0</v>
      </c>
      <c r="BL106" s="15" t="s">
        <v>81</v>
      </c>
      <c r="BM106" s="195" t="s">
        <v>908</v>
      </c>
    </row>
    <row r="107" spans="1:65" s="2" customFormat="1" ht="21.75" customHeight="1">
      <c r="A107" s="32"/>
      <c r="B107" s="33"/>
      <c r="C107" s="183" t="s">
        <v>350</v>
      </c>
      <c r="D107" s="183" t="s">
        <v>129</v>
      </c>
      <c r="E107" s="184" t="s">
        <v>909</v>
      </c>
      <c r="F107" s="185" t="s">
        <v>910</v>
      </c>
      <c r="G107" s="186" t="s">
        <v>197</v>
      </c>
      <c r="H107" s="187">
        <v>28</v>
      </c>
      <c r="I107" s="188"/>
      <c r="J107" s="189">
        <f t="shared" si="0"/>
        <v>0</v>
      </c>
      <c r="K107" s="185" t="s">
        <v>133</v>
      </c>
      <c r="L107" s="190"/>
      <c r="M107" s="191" t="s">
        <v>19</v>
      </c>
      <c r="N107" s="192" t="s">
        <v>44</v>
      </c>
      <c r="O107" s="62"/>
      <c r="P107" s="193">
        <f t="shared" si="1"/>
        <v>0</v>
      </c>
      <c r="Q107" s="193">
        <v>0</v>
      </c>
      <c r="R107" s="193">
        <f t="shared" si="2"/>
        <v>0</v>
      </c>
      <c r="S107" s="193">
        <v>0</v>
      </c>
      <c r="T107" s="194">
        <f t="shared" si="3"/>
        <v>0</v>
      </c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  <c r="AR107" s="195" t="s">
        <v>83</v>
      </c>
      <c r="AT107" s="195" t="s">
        <v>129</v>
      </c>
      <c r="AU107" s="195" t="s">
        <v>81</v>
      </c>
      <c r="AY107" s="15" t="s">
        <v>128</v>
      </c>
      <c r="BE107" s="196">
        <f t="shared" si="4"/>
        <v>0</v>
      </c>
      <c r="BF107" s="196">
        <f t="shared" si="5"/>
        <v>0</v>
      </c>
      <c r="BG107" s="196">
        <f t="shared" si="6"/>
        <v>0</v>
      </c>
      <c r="BH107" s="196">
        <f t="shared" si="7"/>
        <v>0</v>
      </c>
      <c r="BI107" s="196">
        <f t="shared" si="8"/>
        <v>0</v>
      </c>
      <c r="BJ107" s="15" t="s">
        <v>81</v>
      </c>
      <c r="BK107" s="196">
        <f t="shared" si="9"/>
        <v>0</v>
      </c>
      <c r="BL107" s="15" t="s">
        <v>81</v>
      </c>
      <c r="BM107" s="195" t="s">
        <v>911</v>
      </c>
    </row>
    <row r="108" spans="1:65" s="2" customFormat="1" ht="21.75" customHeight="1">
      <c r="A108" s="32"/>
      <c r="B108" s="33"/>
      <c r="C108" s="183" t="s">
        <v>169</v>
      </c>
      <c r="D108" s="183" t="s">
        <v>129</v>
      </c>
      <c r="E108" s="184" t="s">
        <v>912</v>
      </c>
      <c r="F108" s="185" t="s">
        <v>913</v>
      </c>
      <c r="G108" s="186" t="s">
        <v>197</v>
      </c>
      <c r="H108" s="187">
        <v>3</v>
      </c>
      <c r="I108" s="188"/>
      <c r="J108" s="189">
        <f t="shared" si="0"/>
        <v>0</v>
      </c>
      <c r="K108" s="185" t="s">
        <v>133</v>
      </c>
      <c r="L108" s="190"/>
      <c r="M108" s="191" t="s">
        <v>19</v>
      </c>
      <c r="N108" s="192" t="s">
        <v>44</v>
      </c>
      <c r="O108" s="62"/>
      <c r="P108" s="193">
        <f t="shared" si="1"/>
        <v>0</v>
      </c>
      <c r="Q108" s="193">
        <v>0</v>
      </c>
      <c r="R108" s="193">
        <f t="shared" si="2"/>
        <v>0</v>
      </c>
      <c r="S108" s="193">
        <v>0</v>
      </c>
      <c r="T108" s="194">
        <f t="shared" si="3"/>
        <v>0</v>
      </c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  <c r="AR108" s="195" t="s">
        <v>83</v>
      </c>
      <c r="AT108" s="195" t="s">
        <v>129</v>
      </c>
      <c r="AU108" s="195" t="s">
        <v>81</v>
      </c>
      <c r="AY108" s="15" t="s">
        <v>128</v>
      </c>
      <c r="BE108" s="196">
        <f t="shared" si="4"/>
        <v>0</v>
      </c>
      <c r="BF108" s="196">
        <f t="shared" si="5"/>
        <v>0</v>
      </c>
      <c r="BG108" s="196">
        <f t="shared" si="6"/>
        <v>0</v>
      </c>
      <c r="BH108" s="196">
        <f t="shared" si="7"/>
        <v>0</v>
      </c>
      <c r="BI108" s="196">
        <f t="shared" si="8"/>
        <v>0</v>
      </c>
      <c r="BJ108" s="15" t="s">
        <v>81</v>
      </c>
      <c r="BK108" s="196">
        <f t="shared" si="9"/>
        <v>0</v>
      </c>
      <c r="BL108" s="15" t="s">
        <v>81</v>
      </c>
      <c r="BM108" s="195" t="s">
        <v>914</v>
      </c>
    </row>
    <row r="109" spans="1:65" s="2" customFormat="1" ht="21.75" customHeight="1">
      <c r="A109" s="32"/>
      <c r="B109" s="33"/>
      <c r="C109" s="183" t="s">
        <v>365</v>
      </c>
      <c r="D109" s="183" t="s">
        <v>129</v>
      </c>
      <c r="E109" s="184" t="s">
        <v>915</v>
      </c>
      <c r="F109" s="185" t="s">
        <v>916</v>
      </c>
      <c r="G109" s="186" t="s">
        <v>197</v>
      </c>
      <c r="H109" s="187">
        <v>1</v>
      </c>
      <c r="I109" s="188"/>
      <c r="J109" s="189">
        <f t="shared" si="0"/>
        <v>0</v>
      </c>
      <c r="K109" s="185" t="s">
        <v>133</v>
      </c>
      <c r="L109" s="190"/>
      <c r="M109" s="191" t="s">
        <v>19</v>
      </c>
      <c r="N109" s="192" t="s">
        <v>44</v>
      </c>
      <c r="O109" s="62"/>
      <c r="P109" s="193">
        <f t="shared" si="1"/>
        <v>0</v>
      </c>
      <c r="Q109" s="193">
        <v>0</v>
      </c>
      <c r="R109" s="193">
        <f t="shared" si="2"/>
        <v>0</v>
      </c>
      <c r="S109" s="193">
        <v>0</v>
      </c>
      <c r="T109" s="194">
        <f t="shared" si="3"/>
        <v>0</v>
      </c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  <c r="AR109" s="195" t="s">
        <v>83</v>
      </c>
      <c r="AT109" s="195" t="s">
        <v>129</v>
      </c>
      <c r="AU109" s="195" t="s">
        <v>81</v>
      </c>
      <c r="AY109" s="15" t="s">
        <v>128</v>
      </c>
      <c r="BE109" s="196">
        <f t="shared" si="4"/>
        <v>0</v>
      </c>
      <c r="BF109" s="196">
        <f t="shared" si="5"/>
        <v>0</v>
      </c>
      <c r="BG109" s="196">
        <f t="shared" si="6"/>
        <v>0</v>
      </c>
      <c r="BH109" s="196">
        <f t="shared" si="7"/>
        <v>0</v>
      </c>
      <c r="BI109" s="196">
        <f t="shared" si="8"/>
        <v>0</v>
      </c>
      <c r="BJ109" s="15" t="s">
        <v>81</v>
      </c>
      <c r="BK109" s="196">
        <f t="shared" si="9"/>
        <v>0</v>
      </c>
      <c r="BL109" s="15" t="s">
        <v>81</v>
      </c>
      <c r="BM109" s="195" t="s">
        <v>917</v>
      </c>
    </row>
    <row r="110" spans="1:65" s="2" customFormat="1" ht="21.75" customHeight="1">
      <c r="A110" s="32"/>
      <c r="B110" s="33"/>
      <c r="C110" s="183" t="s">
        <v>369</v>
      </c>
      <c r="D110" s="183" t="s">
        <v>129</v>
      </c>
      <c r="E110" s="184" t="s">
        <v>918</v>
      </c>
      <c r="F110" s="185" t="s">
        <v>919</v>
      </c>
      <c r="G110" s="186" t="s">
        <v>197</v>
      </c>
      <c r="H110" s="187">
        <v>2</v>
      </c>
      <c r="I110" s="188"/>
      <c r="J110" s="189">
        <f t="shared" si="0"/>
        <v>0</v>
      </c>
      <c r="K110" s="185" t="s">
        <v>133</v>
      </c>
      <c r="L110" s="190"/>
      <c r="M110" s="191" t="s">
        <v>19</v>
      </c>
      <c r="N110" s="192" t="s">
        <v>44</v>
      </c>
      <c r="O110" s="62"/>
      <c r="P110" s="193">
        <f t="shared" si="1"/>
        <v>0</v>
      </c>
      <c r="Q110" s="193">
        <v>0</v>
      </c>
      <c r="R110" s="193">
        <f t="shared" si="2"/>
        <v>0</v>
      </c>
      <c r="S110" s="193">
        <v>0</v>
      </c>
      <c r="T110" s="194">
        <f t="shared" si="3"/>
        <v>0</v>
      </c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  <c r="AR110" s="195" t="s">
        <v>83</v>
      </c>
      <c r="AT110" s="195" t="s">
        <v>129</v>
      </c>
      <c r="AU110" s="195" t="s">
        <v>81</v>
      </c>
      <c r="AY110" s="15" t="s">
        <v>128</v>
      </c>
      <c r="BE110" s="196">
        <f t="shared" si="4"/>
        <v>0</v>
      </c>
      <c r="BF110" s="196">
        <f t="shared" si="5"/>
        <v>0</v>
      </c>
      <c r="BG110" s="196">
        <f t="shared" si="6"/>
        <v>0</v>
      </c>
      <c r="BH110" s="196">
        <f t="shared" si="7"/>
        <v>0</v>
      </c>
      <c r="BI110" s="196">
        <f t="shared" si="8"/>
        <v>0</v>
      </c>
      <c r="BJ110" s="15" t="s">
        <v>81</v>
      </c>
      <c r="BK110" s="196">
        <f t="shared" si="9"/>
        <v>0</v>
      </c>
      <c r="BL110" s="15" t="s">
        <v>81</v>
      </c>
      <c r="BM110" s="195" t="s">
        <v>920</v>
      </c>
    </row>
    <row r="111" spans="1:65" s="2" customFormat="1" ht="21.75" customHeight="1">
      <c r="A111" s="32"/>
      <c r="B111" s="33"/>
      <c r="C111" s="183" t="s">
        <v>374</v>
      </c>
      <c r="D111" s="183" t="s">
        <v>129</v>
      </c>
      <c r="E111" s="184" t="s">
        <v>921</v>
      </c>
      <c r="F111" s="185" t="s">
        <v>922</v>
      </c>
      <c r="G111" s="186" t="s">
        <v>197</v>
      </c>
      <c r="H111" s="187">
        <v>1</v>
      </c>
      <c r="I111" s="188"/>
      <c r="J111" s="189">
        <f t="shared" si="0"/>
        <v>0</v>
      </c>
      <c r="K111" s="185" t="s">
        <v>133</v>
      </c>
      <c r="L111" s="190"/>
      <c r="M111" s="191" t="s">
        <v>19</v>
      </c>
      <c r="N111" s="192" t="s">
        <v>44</v>
      </c>
      <c r="O111" s="62"/>
      <c r="P111" s="193">
        <f t="shared" si="1"/>
        <v>0</v>
      </c>
      <c r="Q111" s="193">
        <v>0</v>
      </c>
      <c r="R111" s="193">
        <f t="shared" si="2"/>
        <v>0</v>
      </c>
      <c r="S111" s="193">
        <v>0</v>
      </c>
      <c r="T111" s="194">
        <f t="shared" si="3"/>
        <v>0</v>
      </c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  <c r="AR111" s="195" t="s">
        <v>83</v>
      </c>
      <c r="AT111" s="195" t="s">
        <v>129</v>
      </c>
      <c r="AU111" s="195" t="s">
        <v>81</v>
      </c>
      <c r="AY111" s="15" t="s">
        <v>128</v>
      </c>
      <c r="BE111" s="196">
        <f t="shared" si="4"/>
        <v>0</v>
      </c>
      <c r="BF111" s="196">
        <f t="shared" si="5"/>
        <v>0</v>
      </c>
      <c r="BG111" s="196">
        <f t="shared" si="6"/>
        <v>0</v>
      </c>
      <c r="BH111" s="196">
        <f t="shared" si="7"/>
        <v>0</v>
      </c>
      <c r="BI111" s="196">
        <f t="shared" si="8"/>
        <v>0</v>
      </c>
      <c r="BJ111" s="15" t="s">
        <v>81</v>
      </c>
      <c r="BK111" s="196">
        <f t="shared" si="9"/>
        <v>0</v>
      </c>
      <c r="BL111" s="15" t="s">
        <v>81</v>
      </c>
      <c r="BM111" s="195" t="s">
        <v>923</v>
      </c>
    </row>
    <row r="112" spans="1:65" s="2" customFormat="1" ht="21.75" customHeight="1">
      <c r="A112" s="32"/>
      <c r="B112" s="33"/>
      <c r="C112" s="183" t="s">
        <v>208</v>
      </c>
      <c r="D112" s="183" t="s">
        <v>129</v>
      </c>
      <c r="E112" s="184" t="s">
        <v>924</v>
      </c>
      <c r="F112" s="185" t="s">
        <v>925</v>
      </c>
      <c r="G112" s="186" t="s">
        <v>197</v>
      </c>
      <c r="H112" s="187">
        <v>2</v>
      </c>
      <c r="I112" s="188"/>
      <c r="J112" s="189">
        <f t="shared" si="0"/>
        <v>0</v>
      </c>
      <c r="K112" s="185" t="s">
        <v>133</v>
      </c>
      <c r="L112" s="190"/>
      <c r="M112" s="191" t="s">
        <v>19</v>
      </c>
      <c r="N112" s="192" t="s">
        <v>44</v>
      </c>
      <c r="O112" s="62"/>
      <c r="P112" s="193">
        <f t="shared" si="1"/>
        <v>0</v>
      </c>
      <c r="Q112" s="193">
        <v>0</v>
      </c>
      <c r="R112" s="193">
        <f t="shared" si="2"/>
        <v>0</v>
      </c>
      <c r="S112" s="193">
        <v>0</v>
      </c>
      <c r="T112" s="194">
        <f t="shared" si="3"/>
        <v>0</v>
      </c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  <c r="AR112" s="195" t="s">
        <v>83</v>
      </c>
      <c r="AT112" s="195" t="s">
        <v>129</v>
      </c>
      <c r="AU112" s="195" t="s">
        <v>81</v>
      </c>
      <c r="AY112" s="15" t="s">
        <v>128</v>
      </c>
      <c r="BE112" s="196">
        <f t="shared" si="4"/>
        <v>0</v>
      </c>
      <c r="BF112" s="196">
        <f t="shared" si="5"/>
        <v>0</v>
      </c>
      <c r="BG112" s="196">
        <f t="shared" si="6"/>
        <v>0</v>
      </c>
      <c r="BH112" s="196">
        <f t="shared" si="7"/>
        <v>0</v>
      </c>
      <c r="BI112" s="196">
        <f t="shared" si="8"/>
        <v>0</v>
      </c>
      <c r="BJ112" s="15" t="s">
        <v>81</v>
      </c>
      <c r="BK112" s="196">
        <f t="shared" si="9"/>
        <v>0</v>
      </c>
      <c r="BL112" s="15" t="s">
        <v>81</v>
      </c>
      <c r="BM112" s="195" t="s">
        <v>926</v>
      </c>
    </row>
    <row r="113" spans="1:65" s="2" customFormat="1" ht="21.75" customHeight="1">
      <c r="A113" s="32"/>
      <c r="B113" s="33"/>
      <c r="C113" s="183" t="s">
        <v>361</v>
      </c>
      <c r="D113" s="183" t="s">
        <v>129</v>
      </c>
      <c r="E113" s="184" t="s">
        <v>927</v>
      </c>
      <c r="F113" s="185" t="s">
        <v>928</v>
      </c>
      <c r="G113" s="186" t="s">
        <v>197</v>
      </c>
      <c r="H113" s="187">
        <v>2</v>
      </c>
      <c r="I113" s="188"/>
      <c r="J113" s="189">
        <f t="shared" si="0"/>
        <v>0</v>
      </c>
      <c r="K113" s="185" t="s">
        <v>133</v>
      </c>
      <c r="L113" s="190"/>
      <c r="M113" s="191" t="s">
        <v>19</v>
      </c>
      <c r="N113" s="192" t="s">
        <v>44</v>
      </c>
      <c r="O113" s="62"/>
      <c r="P113" s="193">
        <f t="shared" si="1"/>
        <v>0</v>
      </c>
      <c r="Q113" s="193">
        <v>0</v>
      </c>
      <c r="R113" s="193">
        <f t="shared" si="2"/>
        <v>0</v>
      </c>
      <c r="S113" s="193">
        <v>0</v>
      </c>
      <c r="T113" s="194">
        <f t="shared" si="3"/>
        <v>0</v>
      </c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  <c r="AR113" s="195" t="s">
        <v>83</v>
      </c>
      <c r="AT113" s="195" t="s">
        <v>129</v>
      </c>
      <c r="AU113" s="195" t="s">
        <v>81</v>
      </c>
      <c r="AY113" s="15" t="s">
        <v>128</v>
      </c>
      <c r="BE113" s="196">
        <f t="shared" si="4"/>
        <v>0</v>
      </c>
      <c r="BF113" s="196">
        <f t="shared" si="5"/>
        <v>0</v>
      </c>
      <c r="BG113" s="196">
        <f t="shared" si="6"/>
        <v>0</v>
      </c>
      <c r="BH113" s="196">
        <f t="shared" si="7"/>
        <v>0</v>
      </c>
      <c r="BI113" s="196">
        <f t="shared" si="8"/>
        <v>0</v>
      </c>
      <c r="BJ113" s="15" t="s">
        <v>81</v>
      </c>
      <c r="BK113" s="196">
        <f t="shared" si="9"/>
        <v>0</v>
      </c>
      <c r="BL113" s="15" t="s">
        <v>81</v>
      </c>
      <c r="BM113" s="195" t="s">
        <v>929</v>
      </c>
    </row>
    <row r="114" spans="1:65" s="2" customFormat="1" ht="21.75" customHeight="1">
      <c r="A114" s="32"/>
      <c r="B114" s="33"/>
      <c r="C114" s="183" t="s">
        <v>178</v>
      </c>
      <c r="D114" s="183" t="s">
        <v>129</v>
      </c>
      <c r="E114" s="184" t="s">
        <v>930</v>
      </c>
      <c r="F114" s="185" t="s">
        <v>931</v>
      </c>
      <c r="G114" s="186" t="s">
        <v>197</v>
      </c>
      <c r="H114" s="187">
        <v>4</v>
      </c>
      <c r="I114" s="188"/>
      <c r="J114" s="189">
        <f t="shared" si="0"/>
        <v>0</v>
      </c>
      <c r="K114" s="185" t="s">
        <v>133</v>
      </c>
      <c r="L114" s="190"/>
      <c r="M114" s="217" t="s">
        <v>19</v>
      </c>
      <c r="N114" s="218" t="s">
        <v>44</v>
      </c>
      <c r="O114" s="214"/>
      <c r="P114" s="215">
        <f t="shared" si="1"/>
        <v>0</v>
      </c>
      <c r="Q114" s="215">
        <v>0</v>
      </c>
      <c r="R114" s="215">
        <f t="shared" si="2"/>
        <v>0</v>
      </c>
      <c r="S114" s="215">
        <v>0</v>
      </c>
      <c r="T114" s="216">
        <f t="shared" si="3"/>
        <v>0</v>
      </c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  <c r="AR114" s="195" t="s">
        <v>83</v>
      </c>
      <c r="AT114" s="195" t="s">
        <v>129</v>
      </c>
      <c r="AU114" s="195" t="s">
        <v>81</v>
      </c>
      <c r="AY114" s="15" t="s">
        <v>128</v>
      </c>
      <c r="BE114" s="196">
        <f t="shared" si="4"/>
        <v>0</v>
      </c>
      <c r="BF114" s="196">
        <f t="shared" si="5"/>
        <v>0</v>
      </c>
      <c r="BG114" s="196">
        <f t="shared" si="6"/>
        <v>0</v>
      </c>
      <c r="BH114" s="196">
        <f t="shared" si="7"/>
        <v>0</v>
      </c>
      <c r="BI114" s="196">
        <f t="shared" si="8"/>
        <v>0</v>
      </c>
      <c r="BJ114" s="15" t="s">
        <v>81</v>
      </c>
      <c r="BK114" s="196">
        <f t="shared" si="9"/>
        <v>0</v>
      </c>
      <c r="BL114" s="15" t="s">
        <v>81</v>
      </c>
      <c r="BM114" s="195" t="s">
        <v>932</v>
      </c>
    </row>
    <row r="115" spans="1:65" s="2" customFormat="1" ht="6.95" customHeight="1">
      <c r="A115" s="32"/>
      <c r="B115" s="45"/>
      <c r="C115" s="46"/>
      <c r="D115" s="46"/>
      <c r="E115" s="46"/>
      <c r="F115" s="46"/>
      <c r="G115" s="46"/>
      <c r="H115" s="46"/>
      <c r="I115" s="134"/>
      <c r="J115" s="46"/>
      <c r="K115" s="46"/>
      <c r="L115" s="37"/>
      <c r="M115" s="32"/>
      <c r="O115" s="32"/>
      <c r="P115" s="32"/>
      <c r="Q115" s="32"/>
      <c r="R115" s="32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</row>
  </sheetData>
  <sheetProtection algorithmName="SHA-512" hashValue="Osfr3TMpHGKw0tFAbp0/mdQ1W5XJsJVucDp+GQgr65JOfoZyXTUxTGuTEGUOiv2GFiF2JPyd44qs058Ncd1qtg==" saltValue="U5s5ySPuYCzCuYo+uuJrEistNSaU0+IhNneJJKd0sXBXPeCivop3oegxgLRUFITmJCLJPx2qPE2XuVFLCU7t0w==" spinCount="100000" sheet="1" objects="1" scenarios="1" formatColumns="0" formatRows="0" autoFilter="0"/>
  <autoFilter ref="C79:K114"/>
  <mergeCells count="9">
    <mergeCell ref="E50:H50"/>
    <mergeCell ref="E70:H70"/>
    <mergeCell ref="E72:H72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15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9" width="20.1640625" style="99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99"/>
      <c r="L2" s="337"/>
      <c r="M2" s="337"/>
      <c r="N2" s="337"/>
      <c r="O2" s="337"/>
      <c r="P2" s="337"/>
      <c r="Q2" s="337"/>
      <c r="R2" s="337"/>
      <c r="S2" s="337"/>
      <c r="T2" s="337"/>
      <c r="U2" s="337"/>
      <c r="V2" s="337"/>
      <c r="AT2" s="15" t="s">
        <v>90</v>
      </c>
    </row>
    <row r="3" spans="1:46" s="1" customFormat="1" ht="6.95" customHeight="1">
      <c r="B3" s="100"/>
      <c r="C3" s="101"/>
      <c r="D3" s="101"/>
      <c r="E3" s="101"/>
      <c r="F3" s="101"/>
      <c r="G3" s="101"/>
      <c r="H3" s="101"/>
      <c r="I3" s="102"/>
      <c r="J3" s="101"/>
      <c r="K3" s="101"/>
      <c r="L3" s="18"/>
      <c r="AT3" s="15" t="s">
        <v>83</v>
      </c>
    </row>
    <row r="4" spans="1:46" s="1" customFormat="1" ht="24.95" customHeight="1">
      <c r="B4" s="18"/>
      <c r="D4" s="103" t="s">
        <v>95</v>
      </c>
      <c r="I4" s="99"/>
      <c r="L4" s="18"/>
      <c r="M4" s="104" t="s">
        <v>10</v>
      </c>
      <c r="AT4" s="15" t="s">
        <v>4</v>
      </c>
    </row>
    <row r="5" spans="1:46" s="1" customFormat="1" ht="6.95" customHeight="1">
      <c r="B5" s="18"/>
      <c r="I5" s="99"/>
      <c r="L5" s="18"/>
    </row>
    <row r="6" spans="1:46" s="1" customFormat="1" ht="12" customHeight="1">
      <c r="B6" s="18"/>
      <c r="D6" s="105" t="s">
        <v>16</v>
      </c>
      <c r="I6" s="99"/>
      <c r="L6" s="18"/>
    </row>
    <row r="7" spans="1:46" s="1" customFormat="1" ht="16.5" customHeight="1">
      <c r="B7" s="18"/>
      <c r="E7" s="338" t="str">
        <f>'Rekapitulace stavby'!K6</f>
        <v>Oprava PZS v km 16,727 a 17,104 na trati Praha - Turnov</v>
      </c>
      <c r="F7" s="339"/>
      <c r="G7" s="339"/>
      <c r="H7" s="339"/>
      <c r="I7" s="99"/>
      <c r="L7" s="18"/>
    </row>
    <row r="8" spans="1:46" s="2" customFormat="1" ht="12" customHeight="1">
      <c r="A8" s="32"/>
      <c r="B8" s="37"/>
      <c r="C8" s="32"/>
      <c r="D8" s="105" t="s">
        <v>96</v>
      </c>
      <c r="E8" s="32"/>
      <c r="F8" s="32"/>
      <c r="G8" s="32"/>
      <c r="H8" s="32"/>
      <c r="I8" s="106"/>
      <c r="J8" s="32"/>
      <c r="K8" s="32"/>
      <c r="L8" s="107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6.5" customHeight="1">
      <c r="A9" s="32"/>
      <c r="B9" s="37"/>
      <c r="C9" s="32"/>
      <c r="D9" s="32"/>
      <c r="E9" s="340" t="s">
        <v>933</v>
      </c>
      <c r="F9" s="341"/>
      <c r="G9" s="341"/>
      <c r="H9" s="341"/>
      <c r="I9" s="106"/>
      <c r="J9" s="32"/>
      <c r="K9" s="32"/>
      <c r="L9" s="107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1.25">
      <c r="A10" s="32"/>
      <c r="B10" s="37"/>
      <c r="C10" s="32"/>
      <c r="D10" s="32"/>
      <c r="E10" s="32"/>
      <c r="F10" s="32"/>
      <c r="G10" s="32"/>
      <c r="H10" s="32"/>
      <c r="I10" s="106"/>
      <c r="J10" s="32"/>
      <c r="K10" s="32"/>
      <c r="L10" s="107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customHeight="1">
      <c r="A11" s="32"/>
      <c r="B11" s="37"/>
      <c r="C11" s="32"/>
      <c r="D11" s="105" t="s">
        <v>18</v>
      </c>
      <c r="E11" s="32"/>
      <c r="F11" s="108" t="s">
        <v>19</v>
      </c>
      <c r="G11" s="32"/>
      <c r="H11" s="32"/>
      <c r="I11" s="109" t="s">
        <v>20</v>
      </c>
      <c r="J11" s="108" t="s">
        <v>19</v>
      </c>
      <c r="K11" s="32"/>
      <c r="L11" s="107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>
      <c r="A12" s="32"/>
      <c r="B12" s="37"/>
      <c r="C12" s="32"/>
      <c r="D12" s="105" t="s">
        <v>22</v>
      </c>
      <c r="E12" s="32"/>
      <c r="F12" s="108" t="s">
        <v>98</v>
      </c>
      <c r="G12" s="32"/>
      <c r="H12" s="32"/>
      <c r="I12" s="109" t="s">
        <v>24</v>
      </c>
      <c r="J12" s="110" t="str">
        <f>'Rekapitulace stavby'!AN8</f>
        <v>4. 3. 2020</v>
      </c>
      <c r="K12" s="32"/>
      <c r="L12" s="107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9" customHeight="1">
      <c r="A13" s="32"/>
      <c r="B13" s="37"/>
      <c r="C13" s="32"/>
      <c r="D13" s="32"/>
      <c r="E13" s="32"/>
      <c r="F13" s="32"/>
      <c r="G13" s="32"/>
      <c r="H13" s="32"/>
      <c r="I13" s="106"/>
      <c r="J13" s="32"/>
      <c r="K13" s="32"/>
      <c r="L13" s="107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7"/>
      <c r="C14" s="32"/>
      <c r="D14" s="105" t="s">
        <v>26</v>
      </c>
      <c r="E14" s="32"/>
      <c r="F14" s="32"/>
      <c r="G14" s="32"/>
      <c r="H14" s="32"/>
      <c r="I14" s="109" t="s">
        <v>27</v>
      </c>
      <c r="J14" s="108" t="s">
        <v>19</v>
      </c>
      <c r="K14" s="32"/>
      <c r="L14" s="107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customHeight="1">
      <c r="A15" s="32"/>
      <c r="B15" s="37"/>
      <c r="C15" s="32"/>
      <c r="D15" s="32"/>
      <c r="E15" s="108" t="s">
        <v>28</v>
      </c>
      <c r="F15" s="32"/>
      <c r="G15" s="32"/>
      <c r="H15" s="32"/>
      <c r="I15" s="109" t="s">
        <v>29</v>
      </c>
      <c r="J15" s="108" t="s">
        <v>19</v>
      </c>
      <c r="K15" s="32"/>
      <c r="L15" s="107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6.95" customHeight="1">
      <c r="A16" s="32"/>
      <c r="B16" s="37"/>
      <c r="C16" s="32"/>
      <c r="D16" s="32"/>
      <c r="E16" s="32"/>
      <c r="F16" s="32"/>
      <c r="G16" s="32"/>
      <c r="H16" s="32"/>
      <c r="I16" s="106"/>
      <c r="J16" s="32"/>
      <c r="K16" s="32"/>
      <c r="L16" s="107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>
      <c r="A17" s="32"/>
      <c r="B17" s="37"/>
      <c r="C17" s="32"/>
      <c r="D17" s="105" t="s">
        <v>30</v>
      </c>
      <c r="E17" s="32"/>
      <c r="F17" s="32"/>
      <c r="G17" s="32"/>
      <c r="H17" s="32"/>
      <c r="I17" s="109" t="s">
        <v>27</v>
      </c>
      <c r="J17" s="28" t="str">
        <f>'Rekapitulace stavby'!AN13</f>
        <v>Vyplň údaj</v>
      </c>
      <c r="K17" s="32"/>
      <c r="L17" s="107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>
      <c r="A18" s="32"/>
      <c r="B18" s="37"/>
      <c r="C18" s="32"/>
      <c r="D18" s="32"/>
      <c r="E18" s="342" t="str">
        <f>'Rekapitulace stavby'!E14</f>
        <v>Vyplň údaj</v>
      </c>
      <c r="F18" s="343"/>
      <c r="G18" s="343"/>
      <c r="H18" s="343"/>
      <c r="I18" s="109" t="s">
        <v>29</v>
      </c>
      <c r="J18" s="28" t="str">
        <f>'Rekapitulace stavby'!AN14</f>
        <v>Vyplň údaj</v>
      </c>
      <c r="K18" s="32"/>
      <c r="L18" s="107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5" customHeight="1">
      <c r="A19" s="32"/>
      <c r="B19" s="37"/>
      <c r="C19" s="32"/>
      <c r="D19" s="32"/>
      <c r="E19" s="32"/>
      <c r="F19" s="32"/>
      <c r="G19" s="32"/>
      <c r="H19" s="32"/>
      <c r="I19" s="106"/>
      <c r="J19" s="32"/>
      <c r="K19" s="32"/>
      <c r="L19" s="107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>
      <c r="A20" s="32"/>
      <c r="B20" s="37"/>
      <c r="C20" s="32"/>
      <c r="D20" s="105" t="s">
        <v>32</v>
      </c>
      <c r="E20" s="32"/>
      <c r="F20" s="32"/>
      <c r="G20" s="32"/>
      <c r="H20" s="32"/>
      <c r="I20" s="109" t="s">
        <v>27</v>
      </c>
      <c r="J20" s="108" t="s">
        <v>19</v>
      </c>
      <c r="K20" s="32"/>
      <c r="L20" s="107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>
      <c r="A21" s="32"/>
      <c r="B21" s="37"/>
      <c r="C21" s="32"/>
      <c r="D21" s="32"/>
      <c r="E21" s="108" t="s">
        <v>33</v>
      </c>
      <c r="F21" s="32"/>
      <c r="G21" s="32"/>
      <c r="H21" s="32"/>
      <c r="I21" s="109" t="s">
        <v>29</v>
      </c>
      <c r="J21" s="108" t="s">
        <v>19</v>
      </c>
      <c r="K21" s="32"/>
      <c r="L21" s="107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5" customHeight="1">
      <c r="A22" s="32"/>
      <c r="B22" s="37"/>
      <c r="C22" s="32"/>
      <c r="D22" s="32"/>
      <c r="E22" s="32"/>
      <c r="F22" s="32"/>
      <c r="G22" s="32"/>
      <c r="H22" s="32"/>
      <c r="I22" s="106"/>
      <c r="J22" s="32"/>
      <c r="K22" s="32"/>
      <c r="L22" s="107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>
      <c r="A23" s="32"/>
      <c r="B23" s="37"/>
      <c r="C23" s="32"/>
      <c r="D23" s="105" t="s">
        <v>35</v>
      </c>
      <c r="E23" s="32"/>
      <c r="F23" s="32"/>
      <c r="G23" s="32"/>
      <c r="H23" s="32"/>
      <c r="I23" s="109" t="s">
        <v>27</v>
      </c>
      <c r="J23" s="108" t="s">
        <v>19</v>
      </c>
      <c r="K23" s="32"/>
      <c r="L23" s="107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>
      <c r="A24" s="32"/>
      <c r="B24" s="37"/>
      <c r="C24" s="32"/>
      <c r="D24" s="32"/>
      <c r="E24" s="108" t="s">
        <v>36</v>
      </c>
      <c r="F24" s="32"/>
      <c r="G24" s="32"/>
      <c r="H24" s="32"/>
      <c r="I24" s="109" t="s">
        <v>29</v>
      </c>
      <c r="J24" s="108" t="s">
        <v>19</v>
      </c>
      <c r="K24" s="32"/>
      <c r="L24" s="107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5" customHeight="1">
      <c r="A25" s="32"/>
      <c r="B25" s="37"/>
      <c r="C25" s="32"/>
      <c r="D25" s="32"/>
      <c r="E25" s="32"/>
      <c r="F25" s="32"/>
      <c r="G25" s="32"/>
      <c r="H25" s="32"/>
      <c r="I25" s="106"/>
      <c r="J25" s="32"/>
      <c r="K25" s="32"/>
      <c r="L25" s="107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>
      <c r="A26" s="32"/>
      <c r="B26" s="37"/>
      <c r="C26" s="32"/>
      <c r="D26" s="105" t="s">
        <v>37</v>
      </c>
      <c r="E26" s="32"/>
      <c r="F26" s="32"/>
      <c r="G26" s="32"/>
      <c r="H26" s="32"/>
      <c r="I26" s="106"/>
      <c r="J26" s="32"/>
      <c r="K26" s="32"/>
      <c r="L26" s="107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6.5" customHeight="1">
      <c r="A27" s="111"/>
      <c r="B27" s="112"/>
      <c r="C27" s="111"/>
      <c r="D27" s="111"/>
      <c r="E27" s="344" t="s">
        <v>19</v>
      </c>
      <c r="F27" s="344"/>
      <c r="G27" s="344"/>
      <c r="H27" s="344"/>
      <c r="I27" s="113"/>
      <c r="J27" s="111"/>
      <c r="K27" s="111"/>
      <c r="L27" s="114"/>
      <c r="S27" s="111"/>
      <c r="T27" s="111"/>
      <c r="U27" s="111"/>
      <c r="V27" s="111"/>
      <c r="W27" s="111"/>
      <c r="X27" s="111"/>
      <c r="Y27" s="111"/>
      <c r="Z27" s="111"/>
      <c r="AA27" s="111"/>
      <c r="AB27" s="111"/>
      <c r="AC27" s="111"/>
      <c r="AD27" s="111"/>
      <c r="AE27" s="111"/>
    </row>
    <row r="28" spans="1:31" s="2" customFormat="1" ht="6.95" customHeight="1">
      <c r="A28" s="32"/>
      <c r="B28" s="37"/>
      <c r="C28" s="32"/>
      <c r="D28" s="32"/>
      <c r="E28" s="32"/>
      <c r="F28" s="32"/>
      <c r="G28" s="32"/>
      <c r="H28" s="32"/>
      <c r="I28" s="106"/>
      <c r="J28" s="32"/>
      <c r="K28" s="32"/>
      <c r="L28" s="107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5" customHeight="1">
      <c r="A29" s="32"/>
      <c r="B29" s="37"/>
      <c r="C29" s="32"/>
      <c r="D29" s="115"/>
      <c r="E29" s="115"/>
      <c r="F29" s="115"/>
      <c r="G29" s="115"/>
      <c r="H29" s="115"/>
      <c r="I29" s="116"/>
      <c r="J29" s="115"/>
      <c r="K29" s="115"/>
      <c r="L29" s="107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25.35" customHeight="1">
      <c r="A30" s="32"/>
      <c r="B30" s="37"/>
      <c r="C30" s="32"/>
      <c r="D30" s="117" t="s">
        <v>39</v>
      </c>
      <c r="E30" s="32"/>
      <c r="F30" s="32"/>
      <c r="G30" s="32"/>
      <c r="H30" s="32"/>
      <c r="I30" s="106"/>
      <c r="J30" s="118">
        <f>ROUND(J82, 2)</f>
        <v>0</v>
      </c>
      <c r="K30" s="32"/>
      <c r="L30" s="107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5" customHeight="1">
      <c r="A31" s="32"/>
      <c r="B31" s="37"/>
      <c r="C31" s="32"/>
      <c r="D31" s="115"/>
      <c r="E31" s="115"/>
      <c r="F31" s="115"/>
      <c r="G31" s="115"/>
      <c r="H31" s="115"/>
      <c r="I31" s="116"/>
      <c r="J31" s="115"/>
      <c r="K31" s="115"/>
      <c r="L31" s="107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14.45" customHeight="1">
      <c r="A32" s="32"/>
      <c r="B32" s="37"/>
      <c r="C32" s="32"/>
      <c r="D32" s="32"/>
      <c r="E32" s="32"/>
      <c r="F32" s="119" t="s">
        <v>41</v>
      </c>
      <c r="G32" s="32"/>
      <c r="H32" s="32"/>
      <c r="I32" s="120" t="s">
        <v>40</v>
      </c>
      <c r="J32" s="119" t="s">
        <v>42</v>
      </c>
      <c r="K32" s="32"/>
      <c r="L32" s="107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14.45" customHeight="1">
      <c r="A33" s="32"/>
      <c r="B33" s="37"/>
      <c r="C33" s="32"/>
      <c r="D33" s="121" t="s">
        <v>43</v>
      </c>
      <c r="E33" s="105" t="s">
        <v>44</v>
      </c>
      <c r="F33" s="122">
        <f>ROUND((SUM(BE82:BE114)),  2)</f>
        <v>0</v>
      </c>
      <c r="G33" s="32"/>
      <c r="H33" s="32"/>
      <c r="I33" s="123">
        <v>0.21</v>
      </c>
      <c r="J33" s="122">
        <f>ROUND(((SUM(BE82:BE114))*I33),  2)</f>
        <v>0</v>
      </c>
      <c r="K33" s="32"/>
      <c r="L33" s="107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>
      <c r="A34" s="32"/>
      <c r="B34" s="37"/>
      <c r="C34" s="32"/>
      <c r="D34" s="32"/>
      <c r="E34" s="105" t="s">
        <v>45</v>
      </c>
      <c r="F34" s="122">
        <f>ROUND((SUM(BF82:BF114)),  2)</f>
        <v>0</v>
      </c>
      <c r="G34" s="32"/>
      <c r="H34" s="32"/>
      <c r="I34" s="123">
        <v>0.15</v>
      </c>
      <c r="J34" s="122">
        <f>ROUND(((SUM(BF82:BF114))*I34),  2)</f>
        <v>0</v>
      </c>
      <c r="K34" s="32"/>
      <c r="L34" s="107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hidden="1" customHeight="1">
      <c r="A35" s="32"/>
      <c r="B35" s="37"/>
      <c r="C35" s="32"/>
      <c r="D35" s="32"/>
      <c r="E35" s="105" t="s">
        <v>46</v>
      </c>
      <c r="F35" s="122">
        <f>ROUND((SUM(BG82:BG114)),  2)</f>
        <v>0</v>
      </c>
      <c r="G35" s="32"/>
      <c r="H35" s="32"/>
      <c r="I35" s="123">
        <v>0.21</v>
      </c>
      <c r="J35" s="122">
        <f>0</f>
        <v>0</v>
      </c>
      <c r="K35" s="32"/>
      <c r="L35" s="107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hidden="1" customHeight="1">
      <c r="A36" s="32"/>
      <c r="B36" s="37"/>
      <c r="C36" s="32"/>
      <c r="D36" s="32"/>
      <c r="E36" s="105" t="s">
        <v>47</v>
      </c>
      <c r="F36" s="122">
        <f>ROUND((SUM(BH82:BH114)),  2)</f>
        <v>0</v>
      </c>
      <c r="G36" s="32"/>
      <c r="H36" s="32"/>
      <c r="I36" s="123">
        <v>0.15</v>
      </c>
      <c r="J36" s="122">
        <f>0</f>
        <v>0</v>
      </c>
      <c r="K36" s="32"/>
      <c r="L36" s="107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>
      <c r="A37" s="32"/>
      <c r="B37" s="37"/>
      <c r="C37" s="32"/>
      <c r="D37" s="32"/>
      <c r="E37" s="105" t="s">
        <v>48</v>
      </c>
      <c r="F37" s="122">
        <f>ROUND((SUM(BI82:BI114)),  2)</f>
        <v>0</v>
      </c>
      <c r="G37" s="32"/>
      <c r="H37" s="32"/>
      <c r="I37" s="123">
        <v>0</v>
      </c>
      <c r="J37" s="122">
        <f>0</f>
        <v>0</v>
      </c>
      <c r="K37" s="32"/>
      <c r="L37" s="107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6.95" customHeight="1">
      <c r="A38" s="32"/>
      <c r="B38" s="37"/>
      <c r="C38" s="32"/>
      <c r="D38" s="32"/>
      <c r="E38" s="32"/>
      <c r="F38" s="32"/>
      <c r="G38" s="32"/>
      <c r="H38" s="32"/>
      <c r="I38" s="106"/>
      <c r="J38" s="32"/>
      <c r="K38" s="32"/>
      <c r="L38" s="107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25.35" customHeight="1">
      <c r="A39" s="32"/>
      <c r="B39" s="37"/>
      <c r="C39" s="124"/>
      <c r="D39" s="125" t="s">
        <v>49</v>
      </c>
      <c r="E39" s="126"/>
      <c r="F39" s="126"/>
      <c r="G39" s="127" t="s">
        <v>50</v>
      </c>
      <c r="H39" s="128" t="s">
        <v>51</v>
      </c>
      <c r="I39" s="129"/>
      <c r="J39" s="130">
        <f>SUM(J30:J37)</f>
        <v>0</v>
      </c>
      <c r="K39" s="131"/>
      <c r="L39" s="107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14.45" customHeight="1">
      <c r="A40" s="32"/>
      <c r="B40" s="132"/>
      <c r="C40" s="133"/>
      <c r="D40" s="133"/>
      <c r="E40" s="133"/>
      <c r="F40" s="133"/>
      <c r="G40" s="133"/>
      <c r="H40" s="133"/>
      <c r="I40" s="134"/>
      <c r="J40" s="133"/>
      <c r="K40" s="133"/>
      <c r="L40" s="107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4" spans="1:31" s="2" customFormat="1" ht="6.95" customHeight="1">
      <c r="A44" s="32"/>
      <c r="B44" s="135"/>
      <c r="C44" s="136"/>
      <c r="D44" s="136"/>
      <c r="E44" s="136"/>
      <c r="F44" s="136"/>
      <c r="G44" s="136"/>
      <c r="H44" s="136"/>
      <c r="I44" s="137"/>
      <c r="J44" s="136"/>
      <c r="K44" s="136"/>
      <c r="L44" s="107"/>
      <c r="S44" s="32"/>
      <c r="T44" s="32"/>
      <c r="U44" s="32"/>
      <c r="V44" s="32"/>
      <c r="W44" s="32"/>
      <c r="X44" s="32"/>
      <c r="Y44" s="32"/>
      <c r="Z44" s="32"/>
      <c r="AA44" s="32"/>
      <c r="AB44" s="32"/>
      <c r="AC44" s="32"/>
      <c r="AD44" s="32"/>
      <c r="AE44" s="32"/>
    </row>
    <row r="45" spans="1:31" s="2" customFormat="1" ht="24.95" customHeight="1">
      <c r="A45" s="32"/>
      <c r="B45" s="33"/>
      <c r="C45" s="21" t="s">
        <v>99</v>
      </c>
      <c r="D45" s="34"/>
      <c r="E45" s="34"/>
      <c r="F45" s="34"/>
      <c r="G45" s="34"/>
      <c r="H45" s="34"/>
      <c r="I45" s="106"/>
      <c r="J45" s="34"/>
      <c r="K45" s="34"/>
      <c r="L45" s="107"/>
      <c r="S45" s="32"/>
      <c r="T45" s="32"/>
      <c r="U45" s="32"/>
      <c r="V45" s="32"/>
      <c r="W45" s="32"/>
      <c r="X45" s="32"/>
      <c r="Y45" s="32"/>
      <c r="Z45" s="32"/>
      <c r="AA45" s="32"/>
      <c r="AB45" s="32"/>
      <c r="AC45" s="32"/>
      <c r="AD45" s="32"/>
      <c r="AE45" s="32"/>
    </row>
    <row r="46" spans="1:31" s="2" customFormat="1" ht="6.95" customHeight="1">
      <c r="A46" s="32"/>
      <c r="B46" s="33"/>
      <c r="C46" s="34"/>
      <c r="D46" s="34"/>
      <c r="E46" s="34"/>
      <c r="F46" s="34"/>
      <c r="G46" s="34"/>
      <c r="H46" s="34"/>
      <c r="I46" s="106"/>
      <c r="J46" s="34"/>
      <c r="K46" s="34"/>
      <c r="L46" s="107"/>
      <c r="S46" s="32"/>
      <c r="T46" s="32"/>
      <c r="U46" s="32"/>
      <c r="V46" s="32"/>
      <c r="W46" s="32"/>
      <c r="X46" s="32"/>
      <c r="Y46" s="32"/>
      <c r="Z46" s="32"/>
      <c r="AA46" s="32"/>
      <c r="AB46" s="32"/>
      <c r="AC46" s="32"/>
      <c r="AD46" s="32"/>
      <c r="AE46" s="32"/>
    </row>
    <row r="47" spans="1:31" s="2" customFormat="1" ht="12" customHeight="1">
      <c r="A47" s="32"/>
      <c r="B47" s="33"/>
      <c r="C47" s="27" t="s">
        <v>16</v>
      </c>
      <c r="D47" s="34"/>
      <c r="E47" s="34"/>
      <c r="F47" s="34"/>
      <c r="G47" s="34"/>
      <c r="H47" s="34"/>
      <c r="I47" s="106"/>
      <c r="J47" s="34"/>
      <c r="K47" s="34"/>
      <c r="L47" s="107"/>
      <c r="S47" s="32"/>
      <c r="T47" s="32"/>
      <c r="U47" s="32"/>
      <c r="V47" s="32"/>
      <c r="W47" s="32"/>
      <c r="X47" s="32"/>
      <c r="Y47" s="32"/>
      <c r="Z47" s="32"/>
      <c r="AA47" s="32"/>
      <c r="AB47" s="32"/>
      <c r="AC47" s="32"/>
      <c r="AD47" s="32"/>
      <c r="AE47" s="32"/>
    </row>
    <row r="48" spans="1:31" s="2" customFormat="1" ht="16.5" customHeight="1">
      <c r="A48" s="32"/>
      <c r="B48" s="33"/>
      <c r="C48" s="34"/>
      <c r="D48" s="34"/>
      <c r="E48" s="345" t="str">
        <f>E7</f>
        <v>Oprava PZS v km 16,727 a 17,104 na trati Praha - Turnov</v>
      </c>
      <c r="F48" s="346"/>
      <c r="G48" s="346"/>
      <c r="H48" s="346"/>
      <c r="I48" s="106"/>
      <c r="J48" s="34"/>
      <c r="K48" s="34"/>
      <c r="L48" s="107"/>
      <c r="S48" s="32"/>
      <c r="T48" s="32"/>
      <c r="U48" s="32"/>
      <c r="V48" s="32"/>
      <c r="W48" s="32"/>
      <c r="X48" s="32"/>
      <c r="Y48" s="32"/>
      <c r="Z48" s="32"/>
      <c r="AA48" s="32"/>
      <c r="AB48" s="32"/>
      <c r="AC48" s="32"/>
      <c r="AD48" s="32"/>
      <c r="AE48" s="32"/>
    </row>
    <row r="49" spans="1:47" s="2" customFormat="1" ht="12" customHeight="1">
      <c r="A49" s="32"/>
      <c r="B49" s="33"/>
      <c r="C49" s="27" t="s">
        <v>96</v>
      </c>
      <c r="D49" s="34"/>
      <c r="E49" s="34"/>
      <c r="F49" s="34"/>
      <c r="G49" s="34"/>
      <c r="H49" s="34"/>
      <c r="I49" s="106"/>
      <c r="J49" s="34"/>
      <c r="K49" s="34"/>
      <c r="L49" s="107"/>
      <c r="S49" s="32"/>
      <c r="T49" s="32"/>
      <c r="U49" s="32"/>
      <c r="V49" s="32"/>
      <c r="W49" s="32"/>
      <c r="X49" s="32"/>
      <c r="Y49" s="32"/>
      <c r="Z49" s="32"/>
      <c r="AA49" s="32"/>
      <c r="AB49" s="32"/>
      <c r="AC49" s="32"/>
      <c r="AD49" s="32"/>
      <c r="AE49" s="32"/>
    </row>
    <row r="50" spans="1:47" s="2" customFormat="1" ht="16.5" customHeight="1">
      <c r="A50" s="32"/>
      <c r="B50" s="33"/>
      <c r="C50" s="34"/>
      <c r="D50" s="34"/>
      <c r="E50" s="298" t="str">
        <f>E9</f>
        <v>02 - Stavební část</v>
      </c>
      <c r="F50" s="347"/>
      <c r="G50" s="347"/>
      <c r="H50" s="347"/>
      <c r="I50" s="106"/>
      <c r="J50" s="34"/>
      <c r="K50" s="34"/>
      <c r="L50" s="107"/>
      <c r="S50" s="32"/>
      <c r="T50" s="32"/>
      <c r="U50" s="32"/>
      <c r="V50" s="32"/>
      <c r="W50" s="32"/>
      <c r="X50" s="32"/>
      <c r="Y50" s="32"/>
      <c r="Z50" s="32"/>
      <c r="AA50" s="32"/>
      <c r="AB50" s="32"/>
      <c r="AC50" s="32"/>
      <c r="AD50" s="32"/>
      <c r="AE50" s="32"/>
    </row>
    <row r="51" spans="1:47" s="2" customFormat="1" ht="6.95" customHeight="1">
      <c r="A51" s="32"/>
      <c r="B51" s="33"/>
      <c r="C51" s="34"/>
      <c r="D51" s="34"/>
      <c r="E51" s="34"/>
      <c r="F51" s="34"/>
      <c r="G51" s="34"/>
      <c r="H51" s="34"/>
      <c r="I51" s="106"/>
      <c r="J51" s="34"/>
      <c r="K51" s="34"/>
      <c r="L51" s="107"/>
      <c r="S51" s="32"/>
      <c r="T51" s="32"/>
      <c r="U51" s="32"/>
      <c r="V51" s="32"/>
      <c r="W51" s="32"/>
      <c r="X51" s="32"/>
      <c r="Y51" s="32"/>
      <c r="Z51" s="32"/>
      <c r="AA51" s="32"/>
      <c r="AB51" s="32"/>
      <c r="AC51" s="32"/>
      <c r="AD51" s="32"/>
      <c r="AE51" s="32"/>
    </row>
    <row r="52" spans="1:47" s="2" customFormat="1" ht="12" customHeight="1">
      <c r="A52" s="32"/>
      <c r="B52" s="33"/>
      <c r="C52" s="27" t="s">
        <v>22</v>
      </c>
      <c r="D52" s="34"/>
      <c r="E52" s="34"/>
      <c r="F52" s="25" t="str">
        <f>F12</f>
        <v xml:space="preserve"> Drchkov</v>
      </c>
      <c r="G52" s="34"/>
      <c r="H52" s="34"/>
      <c r="I52" s="109" t="s">
        <v>24</v>
      </c>
      <c r="J52" s="57" t="str">
        <f>IF(J12="","",J12)</f>
        <v>4. 3. 2020</v>
      </c>
      <c r="K52" s="34"/>
      <c r="L52" s="107"/>
      <c r="S52" s="32"/>
      <c r="T52" s="32"/>
      <c r="U52" s="32"/>
      <c r="V52" s="32"/>
      <c r="W52" s="32"/>
      <c r="X52" s="32"/>
      <c r="Y52" s="32"/>
      <c r="Z52" s="32"/>
      <c r="AA52" s="32"/>
      <c r="AB52" s="32"/>
      <c r="AC52" s="32"/>
      <c r="AD52" s="32"/>
      <c r="AE52" s="32"/>
    </row>
    <row r="53" spans="1:47" s="2" customFormat="1" ht="6.95" customHeight="1">
      <c r="A53" s="32"/>
      <c r="B53" s="33"/>
      <c r="C53" s="34"/>
      <c r="D53" s="34"/>
      <c r="E53" s="34"/>
      <c r="F53" s="34"/>
      <c r="G53" s="34"/>
      <c r="H53" s="34"/>
      <c r="I53" s="106"/>
      <c r="J53" s="34"/>
      <c r="K53" s="34"/>
      <c r="L53" s="107"/>
      <c r="S53" s="32"/>
      <c r="T53" s="32"/>
      <c r="U53" s="32"/>
      <c r="V53" s="32"/>
      <c r="W53" s="32"/>
      <c r="X53" s="32"/>
      <c r="Y53" s="32"/>
      <c r="Z53" s="32"/>
      <c r="AA53" s="32"/>
      <c r="AB53" s="32"/>
      <c r="AC53" s="32"/>
      <c r="AD53" s="32"/>
      <c r="AE53" s="32"/>
    </row>
    <row r="54" spans="1:47" s="2" customFormat="1" ht="15.2" customHeight="1">
      <c r="A54" s="32"/>
      <c r="B54" s="33"/>
      <c r="C54" s="27" t="s">
        <v>26</v>
      </c>
      <c r="D54" s="34"/>
      <c r="E54" s="34"/>
      <c r="F54" s="25" t="str">
        <f>E15</f>
        <v>Kejkula</v>
      </c>
      <c r="G54" s="34"/>
      <c r="H54" s="34"/>
      <c r="I54" s="109" t="s">
        <v>32</v>
      </c>
      <c r="J54" s="30" t="str">
        <f>E21</f>
        <v xml:space="preserve"> </v>
      </c>
      <c r="K54" s="34"/>
      <c r="L54" s="107"/>
      <c r="S54" s="32"/>
      <c r="T54" s="32"/>
      <c r="U54" s="32"/>
      <c r="V54" s="32"/>
      <c r="W54" s="32"/>
      <c r="X54" s="32"/>
      <c r="Y54" s="32"/>
      <c r="Z54" s="32"/>
      <c r="AA54" s="32"/>
      <c r="AB54" s="32"/>
      <c r="AC54" s="32"/>
      <c r="AD54" s="32"/>
      <c r="AE54" s="32"/>
    </row>
    <row r="55" spans="1:47" s="2" customFormat="1" ht="15.2" customHeight="1">
      <c r="A55" s="32"/>
      <c r="B55" s="33"/>
      <c r="C55" s="27" t="s">
        <v>30</v>
      </c>
      <c r="D55" s="34"/>
      <c r="E55" s="34"/>
      <c r="F55" s="25" t="str">
        <f>IF(E18="","",E18)</f>
        <v>Vyplň údaj</v>
      </c>
      <c r="G55" s="34"/>
      <c r="H55" s="34"/>
      <c r="I55" s="109" t="s">
        <v>35</v>
      </c>
      <c r="J55" s="30" t="str">
        <f>E24</f>
        <v>Bělehrad</v>
      </c>
      <c r="K55" s="34"/>
      <c r="L55" s="107"/>
      <c r="S55" s="32"/>
      <c r="T55" s="32"/>
      <c r="U55" s="32"/>
      <c r="V55" s="32"/>
      <c r="W55" s="32"/>
      <c r="X55" s="32"/>
      <c r="Y55" s="32"/>
      <c r="Z55" s="32"/>
      <c r="AA55" s="32"/>
      <c r="AB55" s="32"/>
      <c r="AC55" s="32"/>
      <c r="AD55" s="32"/>
      <c r="AE55" s="32"/>
    </row>
    <row r="56" spans="1:47" s="2" customFormat="1" ht="10.35" customHeight="1">
      <c r="A56" s="32"/>
      <c r="B56" s="33"/>
      <c r="C56" s="34"/>
      <c r="D56" s="34"/>
      <c r="E56" s="34"/>
      <c r="F56" s="34"/>
      <c r="G56" s="34"/>
      <c r="H56" s="34"/>
      <c r="I56" s="106"/>
      <c r="J56" s="34"/>
      <c r="K56" s="34"/>
      <c r="L56" s="107"/>
      <c r="S56" s="32"/>
      <c r="T56" s="32"/>
      <c r="U56" s="32"/>
      <c r="V56" s="32"/>
      <c r="W56" s="32"/>
      <c r="X56" s="32"/>
      <c r="Y56" s="32"/>
      <c r="Z56" s="32"/>
      <c r="AA56" s="32"/>
      <c r="AB56" s="32"/>
      <c r="AC56" s="32"/>
      <c r="AD56" s="32"/>
      <c r="AE56" s="32"/>
    </row>
    <row r="57" spans="1:47" s="2" customFormat="1" ht="29.25" customHeight="1">
      <c r="A57" s="32"/>
      <c r="B57" s="33"/>
      <c r="C57" s="138" t="s">
        <v>100</v>
      </c>
      <c r="D57" s="139"/>
      <c r="E57" s="139"/>
      <c r="F57" s="139"/>
      <c r="G57" s="139"/>
      <c r="H57" s="139"/>
      <c r="I57" s="140"/>
      <c r="J57" s="141" t="s">
        <v>101</v>
      </c>
      <c r="K57" s="139"/>
      <c r="L57" s="107"/>
      <c r="S57" s="32"/>
      <c r="T57" s="32"/>
      <c r="U57" s="32"/>
      <c r="V57" s="32"/>
      <c r="W57" s="32"/>
      <c r="X57" s="32"/>
      <c r="Y57" s="32"/>
      <c r="Z57" s="32"/>
      <c r="AA57" s="32"/>
      <c r="AB57" s="32"/>
      <c r="AC57" s="32"/>
      <c r="AD57" s="32"/>
      <c r="AE57" s="32"/>
    </row>
    <row r="58" spans="1:47" s="2" customFormat="1" ht="10.35" customHeight="1">
      <c r="A58" s="32"/>
      <c r="B58" s="33"/>
      <c r="C58" s="34"/>
      <c r="D58" s="34"/>
      <c r="E58" s="34"/>
      <c r="F58" s="34"/>
      <c r="G58" s="34"/>
      <c r="H58" s="34"/>
      <c r="I58" s="106"/>
      <c r="J58" s="34"/>
      <c r="K58" s="34"/>
      <c r="L58" s="107"/>
      <c r="S58" s="32"/>
      <c r="T58" s="32"/>
      <c r="U58" s="32"/>
      <c r="V58" s="32"/>
      <c r="W58" s="32"/>
      <c r="X58" s="32"/>
      <c r="Y58" s="32"/>
      <c r="Z58" s="32"/>
      <c r="AA58" s="32"/>
      <c r="AB58" s="32"/>
      <c r="AC58" s="32"/>
      <c r="AD58" s="32"/>
      <c r="AE58" s="32"/>
    </row>
    <row r="59" spans="1:47" s="2" customFormat="1" ht="22.9" customHeight="1">
      <c r="A59" s="32"/>
      <c r="B59" s="33"/>
      <c r="C59" s="142" t="s">
        <v>71</v>
      </c>
      <c r="D59" s="34"/>
      <c r="E59" s="34"/>
      <c r="F59" s="34"/>
      <c r="G59" s="34"/>
      <c r="H59" s="34"/>
      <c r="I59" s="106"/>
      <c r="J59" s="75">
        <f>J82</f>
        <v>0</v>
      </c>
      <c r="K59" s="34"/>
      <c r="L59" s="107"/>
      <c r="S59" s="32"/>
      <c r="T59" s="32"/>
      <c r="U59" s="32"/>
      <c r="V59" s="32"/>
      <c r="W59" s="32"/>
      <c r="X59" s="32"/>
      <c r="Y59" s="32"/>
      <c r="Z59" s="32"/>
      <c r="AA59" s="32"/>
      <c r="AB59" s="32"/>
      <c r="AC59" s="32"/>
      <c r="AD59" s="32"/>
      <c r="AE59" s="32"/>
      <c r="AU59" s="15" t="s">
        <v>102</v>
      </c>
    </row>
    <row r="60" spans="1:47" s="9" customFormat="1" ht="24.95" customHeight="1">
      <c r="B60" s="143"/>
      <c r="C60" s="144"/>
      <c r="D60" s="145" t="s">
        <v>934</v>
      </c>
      <c r="E60" s="146"/>
      <c r="F60" s="146"/>
      <c r="G60" s="146"/>
      <c r="H60" s="146"/>
      <c r="I60" s="147"/>
      <c r="J60" s="148">
        <f>J83</f>
        <v>0</v>
      </c>
      <c r="K60" s="144"/>
      <c r="L60" s="149"/>
    </row>
    <row r="61" spans="1:47" s="10" customFormat="1" ht="19.899999999999999" customHeight="1">
      <c r="B61" s="150"/>
      <c r="C61" s="151"/>
      <c r="D61" s="152" t="s">
        <v>935</v>
      </c>
      <c r="E61" s="153"/>
      <c r="F61" s="153"/>
      <c r="G61" s="153"/>
      <c r="H61" s="153"/>
      <c r="I61" s="154"/>
      <c r="J61" s="155">
        <f>J84</f>
        <v>0</v>
      </c>
      <c r="K61" s="151"/>
      <c r="L61" s="156"/>
    </row>
    <row r="62" spans="1:47" s="9" customFormat="1" ht="24.95" customHeight="1">
      <c r="B62" s="143"/>
      <c r="C62" s="144"/>
      <c r="D62" s="145" t="s">
        <v>936</v>
      </c>
      <c r="E62" s="146"/>
      <c r="F62" s="146"/>
      <c r="G62" s="146"/>
      <c r="H62" s="146"/>
      <c r="I62" s="147"/>
      <c r="J62" s="148">
        <f>J110</f>
        <v>0</v>
      </c>
      <c r="K62" s="144"/>
      <c r="L62" s="149"/>
    </row>
    <row r="63" spans="1:47" s="2" customFormat="1" ht="21.75" customHeight="1">
      <c r="A63" s="32"/>
      <c r="B63" s="33"/>
      <c r="C63" s="34"/>
      <c r="D63" s="34"/>
      <c r="E63" s="34"/>
      <c r="F63" s="34"/>
      <c r="G63" s="34"/>
      <c r="H63" s="34"/>
      <c r="I63" s="106"/>
      <c r="J63" s="34"/>
      <c r="K63" s="34"/>
      <c r="L63" s="107"/>
      <c r="S63" s="32"/>
      <c r="T63" s="32"/>
      <c r="U63" s="32"/>
      <c r="V63" s="32"/>
      <c r="W63" s="32"/>
      <c r="X63" s="32"/>
      <c r="Y63" s="32"/>
      <c r="Z63" s="32"/>
      <c r="AA63" s="32"/>
      <c r="AB63" s="32"/>
      <c r="AC63" s="32"/>
      <c r="AD63" s="32"/>
      <c r="AE63" s="32"/>
    </row>
    <row r="64" spans="1:47" s="2" customFormat="1" ht="6.95" customHeight="1">
      <c r="A64" s="32"/>
      <c r="B64" s="45"/>
      <c r="C64" s="46"/>
      <c r="D64" s="46"/>
      <c r="E64" s="46"/>
      <c r="F64" s="46"/>
      <c r="G64" s="46"/>
      <c r="H64" s="46"/>
      <c r="I64" s="134"/>
      <c r="J64" s="46"/>
      <c r="K64" s="46"/>
      <c r="L64" s="107"/>
      <c r="S64" s="32"/>
      <c r="T64" s="32"/>
      <c r="U64" s="32"/>
      <c r="V64" s="32"/>
      <c r="W64" s="32"/>
      <c r="X64" s="32"/>
      <c r="Y64" s="32"/>
      <c r="Z64" s="32"/>
      <c r="AA64" s="32"/>
      <c r="AB64" s="32"/>
      <c r="AC64" s="32"/>
      <c r="AD64" s="32"/>
      <c r="AE64" s="32"/>
    </row>
    <row r="68" spans="1:31" s="2" customFormat="1" ht="6.95" customHeight="1">
      <c r="A68" s="32"/>
      <c r="B68" s="47"/>
      <c r="C68" s="48"/>
      <c r="D68" s="48"/>
      <c r="E68" s="48"/>
      <c r="F68" s="48"/>
      <c r="G68" s="48"/>
      <c r="H68" s="48"/>
      <c r="I68" s="137"/>
      <c r="J68" s="48"/>
      <c r="K68" s="48"/>
      <c r="L68" s="107"/>
      <c r="S68" s="32"/>
      <c r="T68" s="32"/>
      <c r="U68" s="32"/>
      <c r="V68" s="32"/>
      <c r="W68" s="32"/>
      <c r="X68" s="32"/>
      <c r="Y68" s="32"/>
      <c r="Z68" s="32"/>
      <c r="AA68" s="32"/>
      <c r="AB68" s="32"/>
      <c r="AC68" s="32"/>
      <c r="AD68" s="32"/>
      <c r="AE68" s="32"/>
    </row>
    <row r="69" spans="1:31" s="2" customFormat="1" ht="24.95" customHeight="1">
      <c r="A69" s="32"/>
      <c r="B69" s="33"/>
      <c r="C69" s="21" t="s">
        <v>113</v>
      </c>
      <c r="D69" s="34"/>
      <c r="E69" s="34"/>
      <c r="F69" s="34"/>
      <c r="G69" s="34"/>
      <c r="H69" s="34"/>
      <c r="I69" s="106"/>
      <c r="J69" s="34"/>
      <c r="K69" s="34"/>
      <c r="L69" s="107"/>
      <c r="S69" s="32"/>
      <c r="T69" s="32"/>
      <c r="U69" s="32"/>
      <c r="V69" s="32"/>
      <c r="W69" s="32"/>
      <c r="X69" s="32"/>
      <c r="Y69" s="32"/>
      <c r="Z69" s="32"/>
      <c r="AA69" s="32"/>
      <c r="AB69" s="32"/>
      <c r="AC69" s="32"/>
      <c r="AD69" s="32"/>
      <c r="AE69" s="32"/>
    </row>
    <row r="70" spans="1:31" s="2" customFormat="1" ht="6.95" customHeight="1">
      <c r="A70" s="32"/>
      <c r="B70" s="33"/>
      <c r="C70" s="34"/>
      <c r="D70" s="34"/>
      <c r="E70" s="34"/>
      <c r="F70" s="34"/>
      <c r="G70" s="34"/>
      <c r="H70" s="34"/>
      <c r="I70" s="106"/>
      <c r="J70" s="34"/>
      <c r="K70" s="34"/>
      <c r="L70" s="107"/>
      <c r="S70" s="32"/>
      <c r="T70" s="32"/>
      <c r="U70" s="32"/>
      <c r="V70" s="32"/>
      <c r="W70" s="32"/>
      <c r="X70" s="32"/>
      <c r="Y70" s="32"/>
      <c r="Z70" s="32"/>
      <c r="AA70" s="32"/>
      <c r="AB70" s="32"/>
      <c r="AC70" s="32"/>
      <c r="AD70" s="32"/>
      <c r="AE70" s="32"/>
    </row>
    <row r="71" spans="1:31" s="2" customFormat="1" ht="12" customHeight="1">
      <c r="A71" s="32"/>
      <c r="B71" s="33"/>
      <c r="C71" s="27" t="s">
        <v>16</v>
      </c>
      <c r="D71" s="34"/>
      <c r="E71" s="34"/>
      <c r="F71" s="34"/>
      <c r="G71" s="34"/>
      <c r="H71" s="34"/>
      <c r="I71" s="106"/>
      <c r="J71" s="34"/>
      <c r="K71" s="34"/>
      <c r="L71" s="107"/>
      <c r="S71" s="32"/>
      <c r="T71" s="32"/>
      <c r="U71" s="32"/>
      <c r="V71" s="32"/>
      <c r="W71" s="32"/>
      <c r="X71" s="32"/>
      <c r="Y71" s="32"/>
      <c r="Z71" s="32"/>
      <c r="AA71" s="32"/>
      <c r="AB71" s="32"/>
      <c r="AC71" s="32"/>
      <c r="AD71" s="32"/>
      <c r="AE71" s="32"/>
    </row>
    <row r="72" spans="1:31" s="2" customFormat="1" ht="16.5" customHeight="1">
      <c r="A72" s="32"/>
      <c r="B72" s="33"/>
      <c r="C72" s="34"/>
      <c r="D72" s="34"/>
      <c r="E72" s="345" t="str">
        <f>E7</f>
        <v>Oprava PZS v km 16,727 a 17,104 na trati Praha - Turnov</v>
      </c>
      <c r="F72" s="346"/>
      <c r="G72" s="346"/>
      <c r="H72" s="346"/>
      <c r="I72" s="106"/>
      <c r="J72" s="34"/>
      <c r="K72" s="34"/>
      <c r="L72" s="107"/>
      <c r="S72" s="32"/>
      <c r="T72" s="32"/>
      <c r="U72" s="32"/>
      <c r="V72" s="32"/>
      <c r="W72" s="32"/>
      <c r="X72" s="32"/>
      <c r="Y72" s="32"/>
      <c r="Z72" s="32"/>
      <c r="AA72" s="32"/>
      <c r="AB72" s="32"/>
      <c r="AC72" s="32"/>
      <c r="AD72" s="32"/>
      <c r="AE72" s="32"/>
    </row>
    <row r="73" spans="1:31" s="2" customFormat="1" ht="12" customHeight="1">
      <c r="A73" s="32"/>
      <c r="B73" s="33"/>
      <c r="C73" s="27" t="s">
        <v>96</v>
      </c>
      <c r="D73" s="34"/>
      <c r="E73" s="34"/>
      <c r="F73" s="34"/>
      <c r="G73" s="34"/>
      <c r="H73" s="34"/>
      <c r="I73" s="106"/>
      <c r="J73" s="34"/>
      <c r="K73" s="34"/>
      <c r="L73" s="107"/>
      <c r="S73" s="32"/>
      <c r="T73" s="32"/>
      <c r="U73" s="32"/>
      <c r="V73" s="32"/>
      <c r="W73" s="32"/>
      <c r="X73" s="32"/>
      <c r="Y73" s="32"/>
      <c r="Z73" s="32"/>
      <c r="AA73" s="32"/>
      <c r="AB73" s="32"/>
      <c r="AC73" s="32"/>
      <c r="AD73" s="32"/>
      <c r="AE73" s="32"/>
    </row>
    <row r="74" spans="1:31" s="2" customFormat="1" ht="16.5" customHeight="1">
      <c r="A74" s="32"/>
      <c r="B74" s="33"/>
      <c r="C74" s="34"/>
      <c r="D74" s="34"/>
      <c r="E74" s="298" t="str">
        <f>E9</f>
        <v>02 - Stavební část</v>
      </c>
      <c r="F74" s="347"/>
      <c r="G74" s="347"/>
      <c r="H74" s="347"/>
      <c r="I74" s="106"/>
      <c r="J74" s="34"/>
      <c r="K74" s="34"/>
      <c r="L74" s="107"/>
      <c r="S74" s="32"/>
      <c r="T74" s="32"/>
      <c r="U74" s="32"/>
      <c r="V74" s="32"/>
      <c r="W74" s="32"/>
      <c r="X74" s="32"/>
      <c r="Y74" s="32"/>
      <c r="Z74" s="32"/>
      <c r="AA74" s="32"/>
      <c r="AB74" s="32"/>
      <c r="AC74" s="32"/>
      <c r="AD74" s="32"/>
      <c r="AE74" s="32"/>
    </row>
    <row r="75" spans="1:31" s="2" customFormat="1" ht="6.95" customHeight="1">
      <c r="A75" s="32"/>
      <c r="B75" s="33"/>
      <c r="C75" s="34"/>
      <c r="D75" s="34"/>
      <c r="E75" s="34"/>
      <c r="F75" s="34"/>
      <c r="G75" s="34"/>
      <c r="H75" s="34"/>
      <c r="I75" s="106"/>
      <c r="J75" s="34"/>
      <c r="K75" s="34"/>
      <c r="L75" s="107"/>
      <c r="S75" s="32"/>
      <c r="T75" s="32"/>
      <c r="U75" s="32"/>
      <c r="V75" s="32"/>
      <c r="W75" s="32"/>
      <c r="X75" s="32"/>
      <c r="Y75" s="32"/>
      <c r="Z75" s="32"/>
      <c r="AA75" s="32"/>
      <c r="AB75" s="32"/>
      <c r="AC75" s="32"/>
      <c r="AD75" s="32"/>
      <c r="AE75" s="32"/>
    </row>
    <row r="76" spans="1:31" s="2" customFormat="1" ht="12" customHeight="1">
      <c r="A76" s="32"/>
      <c r="B76" s="33"/>
      <c r="C76" s="27" t="s">
        <v>22</v>
      </c>
      <c r="D76" s="34"/>
      <c r="E76" s="34"/>
      <c r="F76" s="25" t="str">
        <f>F12</f>
        <v xml:space="preserve"> Drchkov</v>
      </c>
      <c r="G76" s="34"/>
      <c r="H76" s="34"/>
      <c r="I76" s="109" t="s">
        <v>24</v>
      </c>
      <c r="J76" s="57" t="str">
        <f>IF(J12="","",J12)</f>
        <v>4. 3. 2020</v>
      </c>
      <c r="K76" s="34"/>
      <c r="L76" s="107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6.95" customHeight="1">
      <c r="A77" s="32"/>
      <c r="B77" s="33"/>
      <c r="C77" s="34"/>
      <c r="D77" s="34"/>
      <c r="E77" s="34"/>
      <c r="F77" s="34"/>
      <c r="G77" s="34"/>
      <c r="H77" s="34"/>
      <c r="I77" s="106"/>
      <c r="J77" s="34"/>
      <c r="K77" s="34"/>
      <c r="L77" s="107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78" spans="1:31" s="2" customFormat="1" ht="15.2" customHeight="1">
      <c r="A78" s="32"/>
      <c r="B78" s="33"/>
      <c r="C78" s="27" t="s">
        <v>26</v>
      </c>
      <c r="D78" s="34"/>
      <c r="E78" s="34"/>
      <c r="F78" s="25" t="str">
        <f>E15</f>
        <v>Kejkula</v>
      </c>
      <c r="G78" s="34"/>
      <c r="H78" s="34"/>
      <c r="I78" s="109" t="s">
        <v>32</v>
      </c>
      <c r="J78" s="30" t="str">
        <f>E21</f>
        <v xml:space="preserve"> </v>
      </c>
      <c r="K78" s="34"/>
      <c r="L78" s="107"/>
      <c r="S78" s="32"/>
      <c r="T78" s="32"/>
      <c r="U78" s="32"/>
      <c r="V78" s="32"/>
      <c r="W78" s="32"/>
      <c r="X78" s="32"/>
      <c r="Y78" s="32"/>
      <c r="Z78" s="32"/>
      <c r="AA78" s="32"/>
      <c r="AB78" s="32"/>
      <c r="AC78" s="32"/>
      <c r="AD78" s="32"/>
      <c r="AE78" s="32"/>
    </row>
    <row r="79" spans="1:31" s="2" customFormat="1" ht="15.2" customHeight="1">
      <c r="A79" s="32"/>
      <c r="B79" s="33"/>
      <c r="C79" s="27" t="s">
        <v>30</v>
      </c>
      <c r="D79" s="34"/>
      <c r="E79" s="34"/>
      <c r="F79" s="25" t="str">
        <f>IF(E18="","",E18)</f>
        <v>Vyplň údaj</v>
      </c>
      <c r="G79" s="34"/>
      <c r="H79" s="34"/>
      <c r="I79" s="109" t="s">
        <v>35</v>
      </c>
      <c r="J79" s="30" t="str">
        <f>E24</f>
        <v>Bělehrad</v>
      </c>
      <c r="K79" s="34"/>
      <c r="L79" s="107"/>
      <c r="S79" s="32"/>
      <c r="T79" s="32"/>
      <c r="U79" s="32"/>
      <c r="V79" s="32"/>
      <c r="W79" s="32"/>
      <c r="X79" s="32"/>
      <c r="Y79" s="32"/>
      <c r="Z79" s="32"/>
      <c r="AA79" s="32"/>
      <c r="AB79" s="32"/>
      <c r="AC79" s="32"/>
      <c r="AD79" s="32"/>
      <c r="AE79" s="32"/>
    </row>
    <row r="80" spans="1:31" s="2" customFormat="1" ht="10.35" customHeight="1">
      <c r="A80" s="32"/>
      <c r="B80" s="33"/>
      <c r="C80" s="34"/>
      <c r="D80" s="34"/>
      <c r="E80" s="34"/>
      <c r="F80" s="34"/>
      <c r="G80" s="34"/>
      <c r="H80" s="34"/>
      <c r="I80" s="106"/>
      <c r="J80" s="34"/>
      <c r="K80" s="34"/>
      <c r="L80" s="107"/>
      <c r="S80" s="32"/>
      <c r="T80" s="32"/>
      <c r="U80" s="32"/>
      <c r="V80" s="32"/>
      <c r="W80" s="32"/>
      <c r="X80" s="32"/>
      <c r="Y80" s="32"/>
      <c r="Z80" s="32"/>
      <c r="AA80" s="32"/>
      <c r="AB80" s="32"/>
      <c r="AC80" s="32"/>
      <c r="AD80" s="32"/>
      <c r="AE80" s="32"/>
    </row>
    <row r="81" spans="1:65" s="11" customFormat="1" ht="29.25" customHeight="1">
      <c r="A81" s="157"/>
      <c r="B81" s="158"/>
      <c r="C81" s="159" t="s">
        <v>114</v>
      </c>
      <c r="D81" s="160" t="s">
        <v>58</v>
      </c>
      <c r="E81" s="160" t="s">
        <v>54</v>
      </c>
      <c r="F81" s="160" t="s">
        <v>55</v>
      </c>
      <c r="G81" s="160" t="s">
        <v>115</v>
      </c>
      <c r="H81" s="160" t="s">
        <v>116</v>
      </c>
      <c r="I81" s="161" t="s">
        <v>117</v>
      </c>
      <c r="J81" s="160" t="s">
        <v>101</v>
      </c>
      <c r="K81" s="162" t="s">
        <v>118</v>
      </c>
      <c r="L81" s="163"/>
      <c r="M81" s="66" t="s">
        <v>19</v>
      </c>
      <c r="N81" s="67" t="s">
        <v>43</v>
      </c>
      <c r="O81" s="67" t="s">
        <v>119</v>
      </c>
      <c r="P81" s="67" t="s">
        <v>120</v>
      </c>
      <c r="Q81" s="67" t="s">
        <v>121</v>
      </c>
      <c r="R81" s="67" t="s">
        <v>122</v>
      </c>
      <c r="S81" s="67" t="s">
        <v>123</v>
      </c>
      <c r="T81" s="68" t="s">
        <v>124</v>
      </c>
      <c r="U81" s="157"/>
      <c r="V81" s="157"/>
      <c r="W81" s="157"/>
      <c r="X81" s="157"/>
      <c r="Y81" s="157"/>
      <c r="Z81" s="157"/>
      <c r="AA81" s="157"/>
      <c r="AB81" s="157"/>
      <c r="AC81" s="157"/>
      <c r="AD81" s="157"/>
      <c r="AE81" s="157"/>
    </row>
    <row r="82" spans="1:65" s="2" customFormat="1" ht="22.9" customHeight="1">
      <c r="A82" s="32"/>
      <c r="B82" s="33"/>
      <c r="C82" s="73" t="s">
        <v>125</v>
      </c>
      <c r="D82" s="34"/>
      <c r="E82" s="34"/>
      <c r="F82" s="34"/>
      <c r="G82" s="34"/>
      <c r="H82" s="34"/>
      <c r="I82" s="106"/>
      <c r="J82" s="164">
        <f>BK82</f>
        <v>0</v>
      </c>
      <c r="K82" s="34"/>
      <c r="L82" s="37"/>
      <c r="M82" s="69"/>
      <c r="N82" s="165"/>
      <c r="O82" s="70"/>
      <c r="P82" s="166">
        <f>P83+P110</f>
        <v>0</v>
      </c>
      <c r="Q82" s="70"/>
      <c r="R82" s="166">
        <f>R83+R110</f>
        <v>439.26867249999998</v>
      </c>
      <c r="S82" s="70"/>
      <c r="T82" s="167">
        <f>T83+T110</f>
        <v>0</v>
      </c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  <c r="AT82" s="15" t="s">
        <v>72</v>
      </c>
      <c r="AU82" s="15" t="s">
        <v>102</v>
      </c>
      <c r="BK82" s="168">
        <f>BK83+BK110</f>
        <v>0</v>
      </c>
    </row>
    <row r="83" spans="1:65" s="12" customFormat="1" ht="25.9" customHeight="1">
      <c r="B83" s="169"/>
      <c r="C83" s="170"/>
      <c r="D83" s="171" t="s">
        <v>72</v>
      </c>
      <c r="E83" s="172" t="s">
        <v>129</v>
      </c>
      <c r="F83" s="172" t="s">
        <v>937</v>
      </c>
      <c r="G83" s="170"/>
      <c r="H83" s="170"/>
      <c r="I83" s="173"/>
      <c r="J83" s="174">
        <f>BK83</f>
        <v>0</v>
      </c>
      <c r="K83" s="170"/>
      <c r="L83" s="175"/>
      <c r="M83" s="176"/>
      <c r="N83" s="177"/>
      <c r="O83" s="177"/>
      <c r="P83" s="178">
        <f>P84</f>
        <v>0</v>
      </c>
      <c r="Q83" s="177"/>
      <c r="R83" s="178">
        <f>R84</f>
        <v>439.26867249999998</v>
      </c>
      <c r="S83" s="177"/>
      <c r="T83" s="179">
        <f>T84</f>
        <v>0</v>
      </c>
      <c r="AR83" s="180" t="s">
        <v>832</v>
      </c>
      <c r="AT83" s="181" t="s">
        <v>72</v>
      </c>
      <c r="AU83" s="181" t="s">
        <v>73</v>
      </c>
      <c r="AY83" s="180" t="s">
        <v>128</v>
      </c>
      <c r="BK83" s="182">
        <f>BK84</f>
        <v>0</v>
      </c>
    </row>
    <row r="84" spans="1:65" s="12" customFormat="1" ht="22.9" customHeight="1">
      <c r="B84" s="169"/>
      <c r="C84" s="170"/>
      <c r="D84" s="171" t="s">
        <v>72</v>
      </c>
      <c r="E84" s="206" t="s">
        <v>938</v>
      </c>
      <c r="F84" s="206" t="s">
        <v>939</v>
      </c>
      <c r="G84" s="170"/>
      <c r="H84" s="170"/>
      <c r="I84" s="173"/>
      <c r="J84" s="207">
        <f>BK84</f>
        <v>0</v>
      </c>
      <c r="K84" s="170"/>
      <c r="L84" s="175"/>
      <c r="M84" s="176"/>
      <c r="N84" s="177"/>
      <c r="O84" s="177"/>
      <c r="P84" s="178">
        <f>SUM(P85:P109)</f>
        <v>0</v>
      </c>
      <c r="Q84" s="177"/>
      <c r="R84" s="178">
        <f>SUM(R85:R109)</f>
        <v>439.26867249999998</v>
      </c>
      <c r="S84" s="177"/>
      <c r="T84" s="179">
        <f>SUM(T85:T109)</f>
        <v>0</v>
      </c>
      <c r="AR84" s="180" t="s">
        <v>832</v>
      </c>
      <c r="AT84" s="181" t="s">
        <v>72</v>
      </c>
      <c r="AU84" s="181" t="s">
        <v>81</v>
      </c>
      <c r="AY84" s="180" t="s">
        <v>128</v>
      </c>
      <c r="BK84" s="182">
        <f>SUM(BK85:BK109)</f>
        <v>0</v>
      </c>
    </row>
    <row r="85" spans="1:65" s="2" customFormat="1" ht="16.5" customHeight="1">
      <c r="A85" s="32"/>
      <c r="B85" s="33"/>
      <c r="C85" s="197" t="s">
        <v>81</v>
      </c>
      <c r="D85" s="197" t="s">
        <v>200</v>
      </c>
      <c r="E85" s="198" t="s">
        <v>940</v>
      </c>
      <c r="F85" s="199" t="s">
        <v>941</v>
      </c>
      <c r="G85" s="200" t="s">
        <v>755</v>
      </c>
      <c r="H85" s="201">
        <v>5.6</v>
      </c>
      <c r="I85" s="202"/>
      <c r="J85" s="203">
        <f>ROUND(I85*H85,2)</f>
        <v>0</v>
      </c>
      <c r="K85" s="199" t="s">
        <v>942</v>
      </c>
      <c r="L85" s="37"/>
      <c r="M85" s="204" t="s">
        <v>19</v>
      </c>
      <c r="N85" s="205" t="s">
        <v>44</v>
      </c>
      <c r="O85" s="62"/>
      <c r="P85" s="193">
        <f>O85*H85</f>
        <v>0</v>
      </c>
      <c r="Q85" s="193">
        <v>8.8000000000000005E-3</v>
      </c>
      <c r="R85" s="193">
        <f>Q85*H85</f>
        <v>4.9279999999999997E-2</v>
      </c>
      <c r="S85" s="193">
        <v>0</v>
      </c>
      <c r="T85" s="194">
        <f>S85*H85</f>
        <v>0</v>
      </c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  <c r="AR85" s="195" t="s">
        <v>81</v>
      </c>
      <c r="AT85" s="195" t="s">
        <v>200</v>
      </c>
      <c r="AU85" s="195" t="s">
        <v>83</v>
      </c>
      <c r="AY85" s="15" t="s">
        <v>128</v>
      </c>
      <c r="BE85" s="196">
        <f>IF(N85="základní",J85,0)</f>
        <v>0</v>
      </c>
      <c r="BF85" s="196">
        <f>IF(N85="snížená",J85,0)</f>
        <v>0</v>
      </c>
      <c r="BG85" s="196">
        <f>IF(N85="zákl. přenesená",J85,0)</f>
        <v>0</v>
      </c>
      <c r="BH85" s="196">
        <f>IF(N85="sníž. přenesená",J85,0)</f>
        <v>0</v>
      </c>
      <c r="BI85" s="196">
        <f>IF(N85="nulová",J85,0)</f>
        <v>0</v>
      </c>
      <c r="BJ85" s="15" t="s">
        <v>81</v>
      </c>
      <c r="BK85" s="196">
        <f>ROUND(I85*H85,2)</f>
        <v>0</v>
      </c>
      <c r="BL85" s="15" t="s">
        <v>81</v>
      </c>
      <c r="BM85" s="195" t="s">
        <v>943</v>
      </c>
    </row>
    <row r="86" spans="1:65" s="2" customFormat="1" ht="68.25">
      <c r="A86" s="32"/>
      <c r="B86" s="33"/>
      <c r="C86" s="34"/>
      <c r="D86" s="208" t="s">
        <v>944</v>
      </c>
      <c r="E86" s="34"/>
      <c r="F86" s="209" t="s">
        <v>945</v>
      </c>
      <c r="G86" s="34"/>
      <c r="H86" s="34"/>
      <c r="I86" s="106"/>
      <c r="J86" s="34"/>
      <c r="K86" s="34"/>
      <c r="L86" s="37"/>
      <c r="M86" s="210"/>
      <c r="N86" s="211"/>
      <c r="O86" s="62"/>
      <c r="P86" s="62"/>
      <c r="Q86" s="62"/>
      <c r="R86" s="62"/>
      <c r="S86" s="62"/>
      <c r="T86" s="63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  <c r="AT86" s="15" t="s">
        <v>944</v>
      </c>
      <c r="AU86" s="15" t="s">
        <v>83</v>
      </c>
    </row>
    <row r="87" spans="1:65" s="2" customFormat="1" ht="44.25" customHeight="1">
      <c r="A87" s="32"/>
      <c r="B87" s="33"/>
      <c r="C87" s="197" t="s">
        <v>83</v>
      </c>
      <c r="D87" s="197" t="s">
        <v>200</v>
      </c>
      <c r="E87" s="198" t="s">
        <v>946</v>
      </c>
      <c r="F87" s="199" t="s">
        <v>947</v>
      </c>
      <c r="G87" s="200" t="s">
        <v>197</v>
      </c>
      <c r="H87" s="201">
        <v>12</v>
      </c>
      <c r="I87" s="202"/>
      <c r="J87" s="203">
        <f>ROUND(I87*H87,2)</f>
        <v>0</v>
      </c>
      <c r="K87" s="199" t="s">
        <v>942</v>
      </c>
      <c r="L87" s="37"/>
      <c r="M87" s="204" t="s">
        <v>19</v>
      </c>
      <c r="N87" s="205" t="s">
        <v>44</v>
      </c>
      <c r="O87" s="62"/>
      <c r="P87" s="193">
        <f>O87*H87</f>
        <v>0</v>
      </c>
      <c r="Q87" s="193">
        <v>0.112</v>
      </c>
      <c r="R87" s="193">
        <f>Q87*H87</f>
        <v>1.3440000000000001</v>
      </c>
      <c r="S87" s="193">
        <v>0</v>
      </c>
      <c r="T87" s="194">
        <f>S87*H87</f>
        <v>0</v>
      </c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  <c r="AR87" s="195" t="s">
        <v>81</v>
      </c>
      <c r="AT87" s="195" t="s">
        <v>200</v>
      </c>
      <c r="AU87" s="195" t="s">
        <v>83</v>
      </c>
      <c r="AY87" s="15" t="s">
        <v>128</v>
      </c>
      <c r="BE87" s="196">
        <f>IF(N87="základní",J87,0)</f>
        <v>0</v>
      </c>
      <c r="BF87" s="196">
        <f>IF(N87="snížená",J87,0)</f>
        <v>0</v>
      </c>
      <c r="BG87" s="196">
        <f>IF(N87="zákl. přenesená",J87,0)</f>
        <v>0</v>
      </c>
      <c r="BH87" s="196">
        <f>IF(N87="sníž. přenesená",J87,0)</f>
        <v>0</v>
      </c>
      <c r="BI87" s="196">
        <f>IF(N87="nulová",J87,0)</f>
        <v>0</v>
      </c>
      <c r="BJ87" s="15" t="s">
        <v>81</v>
      </c>
      <c r="BK87" s="196">
        <f>ROUND(I87*H87,2)</f>
        <v>0</v>
      </c>
      <c r="BL87" s="15" t="s">
        <v>81</v>
      </c>
      <c r="BM87" s="195" t="s">
        <v>948</v>
      </c>
    </row>
    <row r="88" spans="1:65" s="2" customFormat="1" ht="29.25">
      <c r="A88" s="32"/>
      <c r="B88" s="33"/>
      <c r="C88" s="34"/>
      <c r="D88" s="208" t="s">
        <v>944</v>
      </c>
      <c r="E88" s="34"/>
      <c r="F88" s="209" t="s">
        <v>949</v>
      </c>
      <c r="G88" s="34"/>
      <c r="H88" s="34"/>
      <c r="I88" s="106"/>
      <c r="J88" s="34"/>
      <c r="K88" s="34"/>
      <c r="L88" s="37"/>
      <c r="M88" s="210"/>
      <c r="N88" s="211"/>
      <c r="O88" s="62"/>
      <c r="P88" s="62"/>
      <c r="Q88" s="62"/>
      <c r="R88" s="62"/>
      <c r="S88" s="62"/>
      <c r="T88" s="63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  <c r="AT88" s="15" t="s">
        <v>944</v>
      </c>
      <c r="AU88" s="15" t="s">
        <v>83</v>
      </c>
    </row>
    <row r="89" spans="1:65" s="2" customFormat="1" ht="33" customHeight="1">
      <c r="A89" s="32"/>
      <c r="B89" s="33"/>
      <c r="C89" s="197" t="s">
        <v>243</v>
      </c>
      <c r="D89" s="197" t="s">
        <v>200</v>
      </c>
      <c r="E89" s="198" t="s">
        <v>950</v>
      </c>
      <c r="F89" s="199" t="s">
        <v>951</v>
      </c>
      <c r="G89" s="200" t="s">
        <v>132</v>
      </c>
      <c r="H89" s="201">
        <v>5600</v>
      </c>
      <c r="I89" s="202"/>
      <c r="J89" s="203">
        <f>ROUND(I89*H89,2)</f>
        <v>0</v>
      </c>
      <c r="K89" s="199" t="s">
        <v>942</v>
      </c>
      <c r="L89" s="37"/>
      <c r="M89" s="204" t="s">
        <v>19</v>
      </c>
      <c r="N89" s="205" t="s">
        <v>44</v>
      </c>
      <c r="O89" s="62"/>
      <c r="P89" s="193">
        <f>O89*H89</f>
        <v>0</v>
      </c>
      <c r="Q89" s="193">
        <v>0</v>
      </c>
      <c r="R89" s="193">
        <f>Q89*H89</f>
        <v>0</v>
      </c>
      <c r="S89" s="193">
        <v>0</v>
      </c>
      <c r="T89" s="194">
        <f>S89*H89</f>
        <v>0</v>
      </c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  <c r="AR89" s="195" t="s">
        <v>81</v>
      </c>
      <c r="AT89" s="195" t="s">
        <v>200</v>
      </c>
      <c r="AU89" s="195" t="s">
        <v>83</v>
      </c>
      <c r="AY89" s="15" t="s">
        <v>128</v>
      </c>
      <c r="BE89" s="196">
        <f>IF(N89="základní",J89,0)</f>
        <v>0</v>
      </c>
      <c r="BF89" s="196">
        <f>IF(N89="snížená",J89,0)</f>
        <v>0</v>
      </c>
      <c r="BG89" s="196">
        <f>IF(N89="zákl. přenesená",J89,0)</f>
        <v>0</v>
      </c>
      <c r="BH89" s="196">
        <f>IF(N89="sníž. přenesená",J89,0)</f>
        <v>0</v>
      </c>
      <c r="BI89" s="196">
        <f>IF(N89="nulová",J89,0)</f>
        <v>0</v>
      </c>
      <c r="BJ89" s="15" t="s">
        <v>81</v>
      </c>
      <c r="BK89" s="196">
        <f>ROUND(I89*H89,2)</f>
        <v>0</v>
      </c>
      <c r="BL89" s="15" t="s">
        <v>81</v>
      </c>
      <c r="BM89" s="195" t="s">
        <v>952</v>
      </c>
    </row>
    <row r="90" spans="1:65" s="2" customFormat="1" ht="29.25">
      <c r="A90" s="32"/>
      <c r="B90" s="33"/>
      <c r="C90" s="34"/>
      <c r="D90" s="208" t="s">
        <v>944</v>
      </c>
      <c r="E90" s="34"/>
      <c r="F90" s="209" t="s">
        <v>953</v>
      </c>
      <c r="G90" s="34"/>
      <c r="H90" s="34"/>
      <c r="I90" s="106"/>
      <c r="J90" s="34"/>
      <c r="K90" s="34"/>
      <c r="L90" s="37"/>
      <c r="M90" s="210"/>
      <c r="N90" s="211"/>
      <c r="O90" s="62"/>
      <c r="P90" s="62"/>
      <c r="Q90" s="62"/>
      <c r="R90" s="62"/>
      <c r="S90" s="62"/>
      <c r="T90" s="63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  <c r="AT90" s="15" t="s">
        <v>944</v>
      </c>
      <c r="AU90" s="15" t="s">
        <v>83</v>
      </c>
    </row>
    <row r="91" spans="1:65" s="2" customFormat="1" ht="21.75" customHeight="1">
      <c r="A91" s="32"/>
      <c r="B91" s="33"/>
      <c r="C91" s="197" t="s">
        <v>140</v>
      </c>
      <c r="D91" s="197" t="s">
        <v>200</v>
      </c>
      <c r="E91" s="198" t="s">
        <v>954</v>
      </c>
      <c r="F91" s="199" t="s">
        <v>955</v>
      </c>
      <c r="G91" s="200" t="s">
        <v>956</v>
      </c>
      <c r="H91" s="201">
        <v>1630</v>
      </c>
      <c r="I91" s="202"/>
      <c r="J91" s="203">
        <f>ROUND(I91*H91,2)</f>
        <v>0</v>
      </c>
      <c r="K91" s="199" t="s">
        <v>942</v>
      </c>
      <c r="L91" s="37"/>
      <c r="M91" s="204" t="s">
        <v>19</v>
      </c>
      <c r="N91" s="205" t="s">
        <v>44</v>
      </c>
      <c r="O91" s="62"/>
      <c r="P91" s="193">
        <f>O91*H91</f>
        <v>0</v>
      </c>
      <c r="Q91" s="193">
        <v>0</v>
      </c>
      <c r="R91" s="193">
        <f>Q91*H91</f>
        <v>0</v>
      </c>
      <c r="S91" s="193">
        <v>0</v>
      </c>
      <c r="T91" s="194">
        <f>S91*H91</f>
        <v>0</v>
      </c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  <c r="AR91" s="195" t="s">
        <v>81</v>
      </c>
      <c r="AT91" s="195" t="s">
        <v>200</v>
      </c>
      <c r="AU91" s="195" t="s">
        <v>83</v>
      </c>
      <c r="AY91" s="15" t="s">
        <v>128</v>
      </c>
      <c r="BE91" s="196">
        <f>IF(N91="základní",J91,0)</f>
        <v>0</v>
      </c>
      <c r="BF91" s="196">
        <f>IF(N91="snížená",J91,0)</f>
        <v>0</v>
      </c>
      <c r="BG91" s="196">
        <f>IF(N91="zákl. přenesená",J91,0)</f>
        <v>0</v>
      </c>
      <c r="BH91" s="196">
        <f>IF(N91="sníž. přenesená",J91,0)</f>
        <v>0</v>
      </c>
      <c r="BI91" s="196">
        <f>IF(N91="nulová",J91,0)</f>
        <v>0</v>
      </c>
      <c r="BJ91" s="15" t="s">
        <v>81</v>
      </c>
      <c r="BK91" s="196">
        <f>ROUND(I91*H91,2)</f>
        <v>0</v>
      </c>
      <c r="BL91" s="15" t="s">
        <v>81</v>
      </c>
      <c r="BM91" s="195" t="s">
        <v>957</v>
      </c>
    </row>
    <row r="92" spans="1:65" s="2" customFormat="1" ht="58.5">
      <c r="A92" s="32"/>
      <c r="B92" s="33"/>
      <c r="C92" s="34"/>
      <c r="D92" s="208" t="s">
        <v>944</v>
      </c>
      <c r="E92" s="34"/>
      <c r="F92" s="209" t="s">
        <v>958</v>
      </c>
      <c r="G92" s="34"/>
      <c r="H92" s="34"/>
      <c r="I92" s="106"/>
      <c r="J92" s="34"/>
      <c r="K92" s="34"/>
      <c r="L92" s="37"/>
      <c r="M92" s="210"/>
      <c r="N92" s="211"/>
      <c r="O92" s="62"/>
      <c r="P92" s="62"/>
      <c r="Q92" s="62"/>
      <c r="R92" s="62"/>
      <c r="S92" s="62"/>
      <c r="T92" s="63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  <c r="AT92" s="15" t="s">
        <v>944</v>
      </c>
      <c r="AU92" s="15" t="s">
        <v>83</v>
      </c>
    </row>
    <row r="93" spans="1:65" s="2" customFormat="1" ht="16.5" customHeight="1">
      <c r="A93" s="32"/>
      <c r="B93" s="33"/>
      <c r="C93" s="197" t="s">
        <v>156</v>
      </c>
      <c r="D93" s="197" t="s">
        <v>200</v>
      </c>
      <c r="E93" s="198" t="s">
        <v>959</v>
      </c>
      <c r="F93" s="199" t="s">
        <v>960</v>
      </c>
      <c r="G93" s="200" t="s">
        <v>956</v>
      </c>
      <c r="H93" s="201">
        <v>412</v>
      </c>
      <c r="I93" s="202"/>
      <c r="J93" s="203">
        <f>ROUND(I93*H93,2)</f>
        <v>0</v>
      </c>
      <c r="K93" s="199" t="s">
        <v>942</v>
      </c>
      <c r="L93" s="37"/>
      <c r="M93" s="204" t="s">
        <v>19</v>
      </c>
      <c r="N93" s="205" t="s">
        <v>44</v>
      </c>
      <c r="O93" s="62"/>
      <c r="P93" s="193">
        <f>O93*H93</f>
        <v>0</v>
      </c>
      <c r="Q93" s="193">
        <v>0</v>
      </c>
      <c r="R93" s="193">
        <f>Q93*H93</f>
        <v>0</v>
      </c>
      <c r="S93" s="193">
        <v>0</v>
      </c>
      <c r="T93" s="194">
        <f>S93*H93</f>
        <v>0</v>
      </c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  <c r="AR93" s="195" t="s">
        <v>81</v>
      </c>
      <c r="AT93" s="195" t="s">
        <v>200</v>
      </c>
      <c r="AU93" s="195" t="s">
        <v>83</v>
      </c>
      <c r="AY93" s="15" t="s">
        <v>128</v>
      </c>
      <c r="BE93" s="196">
        <f>IF(N93="základní",J93,0)</f>
        <v>0</v>
      </c>
      <c r="BF93" s="196">
        <f>IF(N93="snížená",J93,0)</f>
        <v>0</v>
      </c>
      <c r="BG93" s="196">
        <f>IF(N93="zákl. přenesená",J93,0)</f>
        <v>0</v>
      </c>
      <c r="BH93" s="196">
        <f>IF(N93="sníž. přenesená",J93,0)</f>
        <v>0</v>
      </c>
      <c r="BI93" s="196">
        <f>IF(N93="nulová",J93,0)</f>
        <v>0</v>
      </c>
      <c r="BJ93" s="15" t="s">
        <v>81</v>
      </c>
      <c r="BK93" s="196">
        <f>ROUND(I93*H93,2)</f>
        <v>0</v>
      </c>
      <c r="BL93" s="15" t="s">
        <v>81</v>
      </c>
      <c r="BM93" s="195" t="s">
        <v>961</v>
      </c>
    </row>
    <row r="94" spans="1:65" s="2" customFormat="1" ht="58.5">
      <c r="A94" s="32"/>
      <c r="B94" s="33"/>
      <c r="C94" s="34"/>
      <c r="D94" s="208" t="s">
        <v>944</v>
      </c>
      <c r="E94" s="34"/>
      <c r="F94" s="209" t="s">
        <v>958</v>
      </c>
      <c r="G94" s="34"/>
      <c r="H94" s="34"/>
      <c r="I94" s="106"/>
      <c r="J94" s="34"/>
      <c r="K94" s="34"/>
      <c r="L94" s="37"/>
      <c r="M94" s="210"/>
      <c r="N94" s="211"/>
      <c r="O94" s="62"/>
      <c r="P94" s="62"/>
      <c r="Q94" s="62"/>
      <c r="R94" s="62"/>
      <c r="S94" s="62"/>
      <c r="T94" s="63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  <c r="AT94" s="15" t="s">
        <v>944</v>
      </c>
      <c r="AU94" s="15" t="s">
        <v>83</v>
      </c>
    </row>
    <row r="95" spans="1:65" s="2" customFormat="1" ht="21.75" customHeight="1">
      <c r="A95" s="32"/>
      <c r="B95" s="33"/>
      <c r="C95" s="197" t="s">
        <v>902</v>
      </c>
      <c r="D95" s="197" t="s">
        <v>200</v>
      </c>
      <c r="E95" s="198" t="s">
        <v>962</v>
      </c>
      <c r="F95" s="199" t="s">
        <v>963</v>
      </c>
      <c r="G95" s="200" t="s">
        <v>956</v>
      </c>
      <c r="H95" s="201">
        <v>453</v>
      </c>
      <c r="I95" s="202"/>
      <c r="J95" s="203">
        <f>ROUND(I95*H95,2)</f>
        <v>0</v>
      </c>
      <c r="K95" s="199" t="s">
        <v>942</v>
      </c>
      <c r="L95" s="37"/>
      <c r="M95" s="204" t="s">
        <v>19</v>
      </c>
      <c r="N95" s="205" t="s">
        <v>44</v>
      </c>
      <c r="O95" s="62"/>
      <c r="P95" s="193">
        <f>O95*H95</f>
        <v>0</v>
      </c>
      <c r="Q95" s="193">
        <v>0</v>
      </c>
      <c r="R95" s="193">
        <f>Q95*H95</f>
        <v>0</v>
      </c>
      <c r="S95" s="193">
        <v>0</v>
      </c>
      <c r="T95" s="194">
        <f>S95*H95</f>
        <v>0</v>
      </c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  <c r="AR95" s="195" t="s">
        <v>81</v>
      </c>
      <c r="AT95" s="195" t="s">
        <v>200</v>
      </c>
      <c r="AU95" s="195" t="s">
        <v>83</v>
      </c>
      <c r="AY95" s="15" t="s">
        <v>128</v>
      </c>
      <c r="BE95" s="196">
        <f>IF(N95="základní",J95,0)</f>
        <v>0</v>
      </c>
      <c r="BF95" s="196">
        <f>IF(N95="snížená",J95,0)</f>
        <v>0</v>
      </c>
      <c r="BG95" s="196">
        <f>IF(N95="zákl. přenesená",J95,0)</f>
        <v>0</v>
      </c>
      <c r="BH95" s="196">
        <f>IF(N95="sníž. přenesená",J95,0)</f>
        <v>0</v>
      </c>
      <c r="BI95" s="196">
        <f>IF(N95="nulová",J95,0)</f>
        <v>0</v>
      </c>
      <c r="BJ95" s="15" t="s">
        <v>81</v>
      </c>
      <c r="BK95" s="196">
        <f>ROUND(I95*H95,2)</f>
        <v>0</v>
      </c>
      <c r="BL95" s="15" t="s">
        <v>81</v>
      </c>
      <c r="BM95" s="195" t="s">
        <v>964</v>
      </c>
    </row>
    <row r="96" spans="1:65" s="2" customFormat="1" ht="58.5">
      <c r="A96" s="32"/>
      <c r="B96" s="33"/>
      <c r="C96" s="34"/>
      <c r="D96" s="208" t="s">
        <v>944</v>
      </c>
      <c r="E96" s="34"/>
      <c r="F96" s="209" t="s">
        <v>958</v>
      </c>
      <c r="G96" s="34"/>
      <c r="H96" s="34"/>
      <c r="I96" s="106"/>
      <c r="J96" s="34"/>
      <c r="K96" s="34"/>
      <c r="L96" s="37"/>
      <c r="M96" s="210"/>
      <c r="N96" s="211"/>
      <c r="O96" s="62"/>
      <c r="P96" s="62"/>
      <c r="Q96" s="62"/>
      <c r="R96" s="62"/>
      <c r="S96" s="62"/>
      <c r="T96" s="63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T96" s="15" t="s">
        <v>944</v>
      </c>
      <c r="AU96" s="15" t="s">
        <v>83</v>
      </c>
    </row>
    <row r="97" spans="1:65" s="2" customFormat="1" ht="16.5" customHeight="1">
      <c r="A97" s="32"/>
      <c r="B97" s="33"/>
      <c r="C97" s="197" t="s">
        <v>262</v>
      </c>
      <c r="D97" s="197" t="s">
        <v>200</v>
      </c>
      <c r="E97" s="198" t="s">
        <v>965</v>
      </c>
      <c r="F97" s="199" t="s">
        <v>966</v>
      </c>
      <c r="G97" s="200" t="s">
        <v>967</v>
      </c>
      <c r="H97" s="201">
        <v>56</v>
      </c>
      <c r="I97" s="202"/>
      <c r="J97" s="203">
        <f>ROUND(I97*H97,2)</f>
        <v>0</v>
      </c>
      <c r="K97" s="199" t="s">
        <v>942</v>
      </c>
      <c r="L97" s="37"/>
      <c r="M97" s="204" t="s">
        <v>19</v>
      </c>
      <c r="N97" s="205" t="s">
        <v>44</v>
      </c>
      <c r="O97" s="62"/>
      <c r="P97" s="193">
        <f>O97*H97</f>
        <v>0</v>
      </c>
      <c r="Q97" s="193">
        <v>0</v>
      </c>
      <c r="R97" s="193">
        <f>Q97*H97</f>
        <v>0</v>
      </c>
      <c r="S97" s="193">
        <v>0</v>
      </c>
      <c r="T97" s="194">
        <f>S97*H97</f>
        <v>0</v>
      </c>
      <c r="U97" s="32"/>
      <c r="V97" s="32"/>
      <c r="W97" s="32"/>
      <c r="X97" s="32"/>
      <c r="Y97" s="32"/>
      <c r="Z97" s="32"/>
      <c r="AA97" s="32"/>
      <c r="AB97" s="32"/>
      <c r="AC97" s="32"/>
      <c r="AD97" s="32"/>
      <c r="AE97" s="32"/>
      <c r="AR97" s="195" t="s">
        <v>135</v>
      </c>
      <c r="AT97" s="195" t="s">
        <v>200</v>
      </c>
      <c r="AU97" s="195" t="s">
        <v>83</v>
      </c>
      <c r="AY97" s="15" t="s">
        <v>128</v>
      </c>
      <c r="BE97" s="196">
        <f>IF(N97="základní",J97,0)</f>
        <v>0</v>
      </c>
      <c r="BF97" s="196">
        <f>IF(N97="snížená",J97,0)</f>
        <v>0</v>
      </c>
      <c r="BG97" s="196">
        <f>IF(N97="zákl. přenesená",J97,0)</f>
        <v>0</v>
      </c>
      <c r="BH97" s="196">
        <f>IF(N97="sníž. přenesená",J97,0)</f>
        <v>0</v>
      </c>
      <c r="BI97" s="196">
        <f>IF(N97="nulová",J97,0)</f>
        <v>0</v>
      </c>
      <c r="BJ97" s="15" t="s">
        <v>81</v>
      </c>
      <c r="BK97" s="196">
        <f>ROUND(I97*H97,2)</f>
        <v>0</v>
      </c>
      <c r="BL97" s="15" t="s">
        <v>135</v>
      </c>
      <c r="BM97" s="195" t="s">
        <v>968</v>
      </c>
    </row>
    <row r="98" spans="1:65" s="2" customFormat="1" ht="87.75">
      <c r="A98" s="32"/>
      <c r="B98" s="33"/>
      <c r="C98" s="34"/>
      <c r="D98" s="208" t="s">
        <v>944</v>
      </c>
      <c r="E98" s="34"/>
      <c r="F98" s="209" t="s">
        <v>969</v>
      </c>
      <c r="G98" s="34"/>
      <c r="H98" s="34"/>
      <c r="I98" s="106"/>
      <c r="J98" s="34"/>
      <c r="K98" s="34"/>
      <c r="L98" s="37"/>
      <c r="M98" s="210"/>
      <c r="N98" s="211"/>
      <c r="O98" s="62"/>
      <c r="P98" s="62"/>
      <c r="Q98" s="62"/>
      <c r="R98" s="62"/>
      <c r="S98" s="62"/>
      <c r="T98" s="63"/>
      <c r="U98" s="32"/>
      <c r="V98" s="32"/>
      <c r="W98" s="32"/>
      <c r="X98" s="32"/>
      <c r="Y98" s="32"/>
      <c r="Z98" s="32"/>
      <c r="AA98" s="32"/>
      <c r="AB98" s="32"/>
      <c r="AC98" s="32"/>
      <c r="AD98" s="32"/>
      <c r="AE98" s="32"/>
      <c r="AT98" s="15" t="s">
        <v>944</v>
      </c>
      <c r="AU98" s="15" t="s">
        <v>83</v>
      </c>
    </row>
    <row r="99" spans="1:65" s="2" customFormat="1" ht="21.75" customHeight="1">
      <c r="A99" s="32"/>
      <c r="B99" s="33"/>
      <c r="C99" s="197" t="s">
        <v>255</v>
      </c>
      <c r="D99" s="197" t="s">
        <v>200</v>
      </c>
      <c r="E99" s="198" t="s">
        <v>970</v>
      </c>
      <c r="F99" s="199" t="s">
        <v>971</v>
      </c>
      <c r="G99" s="200" t="s">
        <v>132</v>
      </c>
      <c r="H99" s="201">
        <v>90</v>
      </c>
      <c r="I99" s="202"/>
      <c r="J99" s="203">
        <f>ROUND(I99*H99,2)</f>
        <v>0</v>
      </c>
      <c r="K99" s="199" t="s">
        <v>942</v>
      </c>
      <c r="L99" s="37"/>
      <c r="M99" s="204" t="s">
        <v>19</v>
      </c>
      <c r="N99" s="205" t="s">
        <v>44</v>
      </c>
      <c r="O99" s="62"/>
      <c r="P99" s="193">
        <f>O99*H99</f>
        <v>0</v>
      </c>
      <c r="Q99" s="193">
        <v>0</v>
      </c>
      <c r="R99" s="193">
        <f>Q99*H99</f>
        <v>0</v>
      </c>
      <c r="S99" s="193">
        <v>0</v>
      </c>
      <c r="T99" s="194">
        <f>S99*H99</f>
        <v>0</v>
      </c>
      <c r="U99" s="32"/>
      <c r="V99" s="32"/>
      <c r="W99" s="32"/>
      <c r="X99" s="32"/>
      <c r="Y99" s="32"/>
      <c r="Z99" s="32"/>
      <c r="AA99" s="32"/>
      <c r="AB99" s="32"/>
      <c r="AC99" s="32"/>
      <c r="AD99" s="32"/>
      <c r="AE99" s="32"/>
      <c r="AR99" s="195" t="s">
        <v>135</v>
      </c>
      <c r="AT99" s="195" t="s">
        <v>200</v>
      </c>
      <c r="AU99" s="195" t="s">
        <v>83</v>
      </c>
      <c r="AY99" s="15" t="s">
        <v>128</v>
      </c>
      <c r="BE99" s="196">
        <f>IF(N99="základní",J99,0)</f>
        <v>0</v>
      </c>
      <c r="BF99" s="196">
        <f>IF(N99="snížená",J99,0)</f>
        <v>0</v>
      </c>
      <c r="BG99" s="196">
        <f>IF(N99="zákl. přenesená",J99,0)</f>
        <v>0</v>
      </c>
      <c r="BH99" s="196">
        <f>IF(N99="sníž. přenesená",J99,0)</f>
        <v>0</v>
      </c>
      <c r="BI99" s="196">
        <f>IF(N99="nulová",J99,0)</f>
        <v>0</v>
      </c>
      <c r="BJ99" s="15" t="s">
        <v>81</v>
      </c>
      <c r="BK99" s="196">
        <f>ROUND(I99*H99,2)</f>
        <v>0</v>
      </c>
      <c r="BL99" s="15" t="s">
        <v>135</v>
      </c>
      <c r="BM99" s="195" t="s">
        <v>972</v>
      </c>
    </row>
    <row r="100" spans="1:65" s="2" customFormat="1" ht="156">
      <c r="A100" s="32"/>
      <c r="B100" s="33"/>
      <c r="C100" s="34"/>
      <c r="D100" s="208" t="s">
        <v>944</v>
      </c>
      <c r="E100" s="34"/>
      <c r="F100" s="209" t="s">
        <v>973</v>
      </c>
      <c r="G100" s="34"/>
      <c r="H100" s="34"/>
      <c r="I100" s="106"/>
      <c r="J100" s="34"/>
      <c r="K100" s="34"/>
      <c r="L100" s="37"/>
      <c r="M100" s="210"/>
      <c r="N100" s="211"/>
      <c r="O100" s="62"/>
      <c r="P100" s="62"/>
      <c r="Q100" s="62"/>
      <c r="R100" s="62"/>
      <c r="S100" s="62"/>
      <c r="T100" s="63"/>
      <c r="U100" s="32"/>
      <c r="V100" s="32"/>
      <c r="W100" s="32"/>
      <c r="X100" s="32"/>
      <c r="Y100" s="32"/>
      <c r="Z100" s="32"/>
      <c r="AA100" s="32"/>
      <c r="AB100" s="32"/>
      <c r="AC100" s="32"/>
      <c r="AD100" s="32"/>
      <c r="AE100" s="32"/>
      <c r="AT100" s="15" t="s">
        <v>944</v>
      </c>
      <c r="AU100" s="15" t="s">
        <v>83</v>
      </c>
    </row>
    <row r="101" spans="1:65" s="2" customFormat="1" ht="16.5" customHeight="1">
      <c r="A101" s="32"/>
      <c r="B101" s="33"/>
      <c r="C101" s="183" t="s">
        <v>7</v>
      </c>
      <c r="D101" s="183" t="s">
        <v>129</v>
      </c>
      <c r="E101" s="184" t="s">
        <v>974</v>
      </c>
      <c r="F101" s="185" t="s">
        <v>975</v>
      </c>
      <c r="G101" s="186" t="s">
        <v>132</v>
      </c>
      <c r="H101" s="187">
        <v>96.75</v>
      </c>
      <c r="I101" s="188"/>
      <c r="J101" s="189">
        <f>ROUND(I101*H101,2)</f>
        <v>0</v>
      </c>
      <c r="K101" s="185" t="s">
        <v>942</v>
      </c>
      <c r="L101" s="190"/>
      <c r="M101" s="191" t="s">
        <v>19</v>
      </c>
      <c r="N101" s="192" t="s">
        <v>44</v>
      </c>
      <c r="O101" s="62"/>
      <c r="P101" s="193">
        <f>O101*H101</f>
        <v>0</v>
      </c>
      <c r="Q101" s="193">
        <v>1.75E-3</v>
      </c>
      <c r="R101" s="193">
        <f>Q101*H101</f>
        <v>0.1693125</v>
      </c>
      <c r="S101" s="193">
        <v>0</v>
      </c>
      <c r="T101" s="194">
        <f>S101*H101</f>
        <v>0</v>
      </c>
      <c r="U101" s="32"/>
      <c r="V101" s="32"/>
      <c r="W101" s="32"/>
      <c r="X101" s="32"/>
      <c r="Y101" s="32"/>
      <c r="Z101" s="32"/>
      <c r="AA101" s="32"/>
      <c r="AB101" s="32"/>
      <c r="AC101" s="32"/>
      <c r="AD101" s="32"/>
      <c r="AE101" s="32"/>
      <c r="AR101" s="195" t="s">
        <v>134</v>
      </c>
      <c r="AT101" s="195" t="s">
        <v>129</v>
      </c>
      <c r="AU101" s="195" t="s">
        <v>83</v>
      </c>
      <c r="AY101" s="15" t="s">
        <v>128</v>
      </c>
      <c r="BE101" s="196">
        <f>IF(N101="základní",J101,0)</f>
        <v>0</v>
      </c>
      <c r="BF101" s="196">
        <f>IF(N101="snížená",J101,0)</f>
        <v>0</v>
      </c>
      <c r="BG101" s="196">
        <f>IF(N101="zákl. přenesená",J101,0)</f>
        <v>0</v>
      </c>
      <c r="BH101" s="196">
        <f>IF(N101="sníž. přenesená",J101,0)</f>
        <v>0</v>
      </c>
      <c r="BI101" s="196">
        <f>IF(N101="nulová",J101,0)</f>
        <v>0</v>
      </c>
      <c r="BJ101" s="15" t="s">
        <v>81</v>
      </c>
      <c r="BK101" s="196">
        <f>ROUND(I101*H101,2)</f>
        <v>0</v>
      </c>
      <c r="BL101" s="15" t="s">
        <v>135</v>
      </c>
      <c r="BM101" s="195" t="s">
        <v>976</v>
      </c>
    </row>
    <row r="102" spans="1:65" s="2" customFormat="1" ht="21.75" customHeight="1">
      <c r="A102" s="32"/>
      <c r="B102" s="33"/>
      <c r="C102" s="197" t="s">
        <v>169</v>
      </c>
      <c r="D102" s="197" t="s">
        <v>200</v>
      </c>
      <c r="E102" s="198" t="s">
        <v>977</v>
      </c>
      <c r="F102" s="199" t="s">
        <v>978</v>
      </c>
      <c r="G102" s="200" t="s">
        <v>132</v>
      </c>
      <c r="H102" s="201">
        <v>5600</v>
      </c>
      <c r="I102" s="202"/>
      <c r="J102" s="203">
        <f>ROUND(I102*H102,2)</f>
        <v>0</v>
      </c>
      <c r="K102" s="199" t="s">
        <v>942</v>
      </c>
      <c r="L102" s="37"/>
      <c r="M102" s="204" t="s">
        <v>19</v>
      </c>
      <c r="N102" s="205" t="s">
        <v>44</v>
      </c>
      <c r="O102" s="62"/>
      <c r="P102" s="193">
        <f>O102*H102</f>
        <v>0</v>
      </c>
      <c r="Q102" s="193">
        <v>9.1799999999999995E-5</v>
      </c>
      <c r="R102" s="193">
        <f>Q102*H102</f>
        <v>0.51407999999999998</v>
      </c>
      <c r="S102" s="193">
        <v>0</v>
      </c>
      <c r="T102" s="194">
        <f>S102*H102</f>
        <v>0</v>
      </c>
      <c r="U102" s="32"/>
      <c r="V102" s="32"/>
      <c r="W102" s="32"/>
      <c r="X102" s="32"/>
      <c r="Y102" s="32"/>
      <c r="Z102" s="32"/>
      <c r="AA102" s="32"/>
      <c r="AB102" s="32"/>
      <c r="AC102" s="32"/>
      <c r="AD102" s="32"/>
      <c r="AE102" s="32"/>
      <c r="AR102" s="195" t="s">
        <v>81</v>
      </c>
      <c r="AT102" s="195" t="s">
        <v>200</v>
      </c>
      <c r="AU102" s="195" t="s">
        <v>83</v>
      </c>
      <c r="AY102" s="15" t="s">
        <v>128</v>
      </c>
      <c r="BE102" s="196">
        <f>IF(N102="základní",J102,0)</f>
        <v>0</v>
      </c>
      <c r="BF102" s="196">
        <f>IF(N102="snížená",J102,0)</f>
        <v>0</v>
      </c>
      <c r="BG102" s="196">
        <f>IF(N102="zákl. přenesená",J102,0)</f>
        <v>0</v>
      </c>
      <c r="BH102" s="196">
        <f>IF(N102="sníž. přenesená",J102,0)</f>
        <v>0</v>
      </c>
      <c r="BI102" s="196">
        <f>IF(N102="nulová",J102,0)</f>
        <v>0</v>
      </c>
      <c r="BJ102" s="15" t="s">
        <v>81</v>
      </c>
      <c r="BK102" s="196">
        <f>ROUND(I102*H102,2)</f>
        <v>0</v>
      </c>
      <c r="BL102" s="15" t="s">
        <v>81</v>
      </c>
      <c r="BM102" s="195" t="s">
        <v>979</v>
      </c>
    </row>
    <row r="103" spans="1:65" s="2" customFormat="1" ht="21.75" customHeight="1">
      <c r="A103" s="32"/>
      <c r="B103" s="33"/>
      <c r="C103" s="197" t="s">
        <v>178</v>
      </c>
      <c r="D103" s="197" t="s">
        <v>200</v>
      </c>
      <c r="E103" s="198" t="s">
        <v>980</v>
      </c>
      <c r="F103" s="199" t="s">
        <v>981</v>
      </c>
      <c r="G103" s="200" t="s">
        <v>967</v>
      </c>
      <c r="H103" s="201">
        <v>56</v>
      </c>
      <c r="I103" s="202"/>
      <c r="J103" s="203">
        <f>ROUND(I103*H103,2)</f>
        <v>0</v>
      </c>
      <c r="K103" s="199" t="s">
        <v>942</v>
      </c>
      <c r="L103" s="37"/>
      <c r="M103" s="204" t="s">
        <v>19</v>
      </c>
      <c r="N103" s="205" t="s">
        <v>44</v>
      </c>
      <c r="O103" s="62"/>
      <c r="P103" s="193">
        <f>O103*H103</f>
        <v>0</v>
      </c>
      <c r="Q103" s="193">
        <v>0</v>
      </c>
      <c r="R103" s="193">
        <f>Q103*H103</f>
        <v>0</v>
      </c>
      <c r="S103" s="193">
        <v>0</v>
      </c>
      <c r="T103" s="194">
        <f>S103*H103</f>
        <v>0</v>
      </c>
      <c r="U103" s="32"/>
      <c r="V103" s="32"/>
      <c r="W103" s="32"/>
      <c r="X103" s="32"/>
      <c r="Y103" s="32"/>
      <c r="Z103" s="32"/>
      <c r="AA103" s="32"/>
      <c r="AB103" s="32"/>
      <c r="AC103" s="32"/>
      <c r="AD103" s="32"/>
      <c r="AE103" s="32"/>
      <c r="AR103" s="195" t="s">
        <v>135</v>
      </c>
      <c r="AT103" s="195" t="s">
        <v>200</v>
      </c>
      <c r="AU103" s="195" t="s">
        <v>83</v>
      </c>
      <c r="AY103" s="15" t="s">
        <v>128</v>
      </c>
      <c r="BE103" s="196">
        <f>IF(N103="základní",J103,0)</f>
        <v>0</v>
      </c>
      <c r="BF103" s="196">
        <f>IF(N103="snížená",J103,0)</f>
        <v>0</v>
      </c>
      <c r="BG103" s="196">
        <f>IF(N103="zákl. přenesená",J103,0)</f>
        <v>0</v>
      </c>
      <c r="BH103" s="196">
        <f>IF(N103="sníž. přenesená",J103,0)</f>
        <v>0</v>
      </c>
      <c r="BI103" s="196">
        <f>IF(N103="nulová",J103,0)</f>
        <v>0</v>
      </c>
      <c r="BJ103" s="15" t="s">
        <v>81</v>
      </c>
      <c r="BK103" s="196">
        <f>ROUND(I103*H103,2)</f>
        <v>0</v>
      </c>
      <c r="BL103" s="15" t="s">
        <v>135</v>
      </c>
      <c r="BM103" s="195" t="s">
        <v>982</v>
      </c>
    </row>
    <row r="104" spans="1:65" s="2" customFormat="1" ht="29.25">
      <c r="A104" s="32"/>
      <c r="B104" s="33"/>
      <c r="C104" s="34"/>
      <c r="D104" s="208" t="s">
        <v>944</v>
      </c>
      <c r="E104" s="34"/>
      <c r="F104" s="209" t="s">
        <v>953</v>
      </c>
      <c r="G104" s="34"/>
      <c r="H104" s="34"/>
      <c r="I104" s="106"/>
      <c r="J104" s="34"/>
      <c r="K104" s="34"/>
      <c r="L104" s="37"/>
      <c r="M104" s="210"/>
      <c r="N104" s="211"/>
      <c r="O104" s="62"/>
      <c r="P104" s="62"/>
      <c r="Q104" s="62"/>
      <c r="R104" s="62"/>
      <c r="S104" s="62"/>
      <c r="T104" s="63"/>
      <c r="U104" s="32"/>
      <c r="V104" s="32"/>
      <c r="W104" s="32"/>
      <c r="X104" s="32"/>
      <c r="Y104" s="32"/>
      <c r="Z104" s="32"/>
      <c r="AA104" s="32"/>
      <c r="AB104" s="32"/>
      <c r="AC104" s="32"/>
      <c r="AD104" s="32"/>
      <c r="AE104" s="32"/>
      <c r="AT104" s="15" t="s">
        <v>944</v>
      </c>
      <c r="AU104" s="15" t="s">
        <v>83</v>
      </c>
    </row>
    <row r="105" spans="1:65" s="2" customFormat="1" ht="21.75" customHeight="1">
      <c r="A105" s="32"/>
      <c r="B105" s="33"/>
      <c r="C105" s="197" t="s">
        <v>182</v>
      </c>
      <c r="D105" s="197" t="s">
        <v>200</v>
      </c>
      <c r="E105" s="198" t="s">
        <v>983</v>
      </c>
      <c r="F105" s="199" t="s">
        <v>984</v>
      </c>
      <c r="G105" s="200" t="s">
        <v>132</v>
      </c>
      <c r="H105" s="201">
        <v>5600</v>
      </c>
      <c r="I105" s="202"/>
      <c r="J105" s="203">
        <f>ROUND(I105*H105,2)</f>
        <v>0</v>
      </c>
      <c r="K105" s="199" t="s">
        <v>942</v>
      </c>
      <c r="L105" s="37"/>
      <c r="M105" s="204" t="s">
        <v>19</v>
      </c>
      <c r="N105" s="205" t="s">
        <v>44</v>
      </c>
      <c r="O105" s="62"/>
      <c r="P105" s="193">
        <f>O105*H105</f>
        <v>0</v>
      </c>
      <c r="Q105" s="193">
        <v>7.8070000000000001E-2</v>
      </c>
      <c r="R105" s="193">
        <f>Q105*H105</f>
        <v>437.19200000000001</v>
      </c>
      <c r="S105" s="193">
        <v>0</v>
      </c>
      <c r="T105" s="194">
        <f>S105*H105</f>
        <v>0</v>
      </c>
      <c r="U105" s="32"/>
      <c r="V105" s="32"/>
      <c r="W105" s="32"/>
      <c r="X105" s="32"/>
      <c r="Y105" s="32"/>
      <c r="Z105" s="32"/>
      <c r="AA105" s="32"/>
      <c r="AB105" s="32"/>
      <c r="AC105" s="32"/>
      <c r="AD105" s="32"/>
      <c r="AE105" s="32"/>
      <c r="AR105" s="195" t="s">
        <v>135</v>
      </c>
      <c r="AT105" s="195" t="s">
        <v>200</v>
      </c>
      <c r="AU105" s="195" t="s">
        <v>83</v>
      </c>
      <c r="AY105" s="15" t="s">
        <v>128</v>
      </c>
      <c r="BE105" s="196">
        <f>IF(N105="základní",J105,0)</f>
        <v>0</v>
      </c>
      <c r="BF105" s="196">
        <f>IF(N105="snížená",J105,0)</f>
        <v>0</v>
      </c>
      <c r="BG105" s="196">
        <f>IF(N105="zákl. přenesená",J105,0)</f>
        <v>0</v>
      </c>
      <c r="BH105" s="196">
        <f>IF(N105="sníž. přenesená",J105,0)</f>
        <v>0</v>
      </c>
      <c r="BI105" s="196">
        <f>IF(N105="nulová",J105,0)</f>
        <v>0</v>
      </c>
      <c r="BJ105" s="15" t="s">
        <v>81</v>
      </c>
      <c r="BK105" s="196">
        <f>ROUND(I105*H105,2)</f>
        <v>0</v>
      </c>
      <c r="BL105" s="15" t="s">
        <v>135</v>
      </c>
      <c r="BM105" s="195" t="s">
        <v>985</v>
      </c>
    </row>
    <row r="106" spans="1:65" s="2" customFormat="1" ht="39">
      <c r="A106" s="32"/>
      <c r="B106" s="33"/>
      <c r="C106" s="34"/>
      <c r="D106" s="208" t="s">
        <v>944</v>
      </c>
      <c r="E106" s="34"/>
      <c r="F106" s="209" t="s">
        <v>986</v>
      </c>
      <c r="G106" s="34"/>
      <c r="H106" s="34"/>
      <c r="I106" s="106"/>
      <c r="J106" s="34"/>
      <c r="K106" s="34"/>
      <c r="L106" s="37"/>
      <c r="M106" s="210"/>
      <c r="N106" s="211"/>
      <c r="O106" s="62"/>
      <c r="P106" s="62"/>
      <c r="Q106" s="62"/>
      <c r="R106" s="62"/>
      <c r="S106" s="62"/>
      <c r="T106" s="63"/>
      <c r="U106" s="32"/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  <c r="AT106" s="15" t="s">
        <v>944</v>
      </c>
      <c r="AU106" s="15" t="s">
        <v>83</v>
      </c>
    </row>
    <row r="107" spans="1:65" s="2" customFormat="1" ht="21.75" customHeight="1">
      <c r="A107" s="32"/>
      <c r="B107" s="33"/>
      <c r="C107" s="197" t="s">
        <v>251</v>
      </c>
      <c r="D107" s="197" t="s">
        <v>200</v>
      </c>
      <c r="E107" s="198" t="s">
        <v>987</v>
      </c>
      <c r="F107" s="199" t="s">
        <v>988</v>
      </c>
      <c r="G107" s="200" t="s">
        <v>132</v>
      </c>
      <c r="H107" s="201">
        <v>5600</v>
      </c>
      <c r="I107" s="202"/>
      <c r="J107" s="203">
        <f>ROUND(I107*H107,2)</f>
        <v>0</v>
      </c>
      <c r="K107" s="199" t="s">
        <v>942</v>
      </c>
      <c r="L107" s="37"/>
      <c r="M107" s="204" t="s">
        <v>19</v>
      </c>
      <c r="N107" s="205" t="s">
        <v>44</v>
      </c>
      <c r="O107" s="62"/>
      <c r="P107" s="193">
        <f>O107*H107</f>
        <v>0</v>
      </c>
      <c r="Q107" s="193">
        <v>0</v>
      </c>
      <c r="R107" s="193">
        <f>Q107*H107</f>
        <v>0</v>
      </c>
      <c r="S107" s="193">
        <v>0</v>
      </c>
      <c r="T107" s="194">
        <f>S107*H107</f>
        <v>0</v>
      </c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  <c r="AR107" s="195" t="s">
        <v>81</v>
      </c>
      <c r="AT107" s="195" t="s">
        <v>200</v>
      </c>
      <c r="AU107" s="195" t="s">
        <v>83</v>
      </c>
      <c r="AY107" s="15" t="s">
        <v>128</v>
      </c>
      <c r="BE107" s="196">
        <f>IF(N107="základní",J107,0)</f>
        <v>0</v>
      </c>
      <c r="BF107" s="196">
        <f>IF(N107="snížená",J107,0)</f>
        <v>0</v>
      </c>
      <c r="BG107" s="196">
        <f>IF(N107="zákl. přenesená",J107,0)</f>
        <v>0</v>
      </c>
      <c r="BH107" s="196">
        <f>IF(N107="sníž. přenesená",J107,0)</f>
        <v>0</v>
      </c>
      <c r="BI107" s="196">
        <f>IF(N107="nulová",J107,0)</f>
        <v>0</v>
      </c>
      <c r="BJ107" s="15" t="s">
        <v>81</v>
      </c>
      <c r="BK107" s="196">
        <f>ROUND(I107*H107,2)</f>
        <v>0</v>
      </c>
      <c r="BL107" s="15" t="s">
        <v>81</v>
      </c>
      <c r="BM107" s="195" t="s">
        <v>989</v>
      </c>
    </row>
    <row r="108" spans="1:65" s="2" customFormat="1" ht="21.75" customHeight="1">
      <c r="A108" s="32"/>
      <c r="B108" s="33"/>
      <c r="C108" s="197" t="s">
        <v>199</v>
      </c>
      <c r="D108" s="197" t="s">
        <v>200</v>
      </c>
      <c r="E108" s="198" t="s">
        <v>990</v>
      </c>
      <c r="F108" s="199" t="s">
        <v>991</v>
      </c>
      <c r="G108" s="200" t="s">
        <v>956</v>
      </c>
      <c r="H108" s="201">
        <v>1630</v>
      </c>
      <c r="I108" s="202"/>
      <c r="J108" s="203">
        <f>ROUND(I108*H108,2)</f>
        <v>0</v>
      </c>
      <c r="K108" s="199" t="s">
        <v>942</v>
      </c>
      <c r="L108" s="37"/>
      <c r="M108" s="204" t="s">
        <v>19</v>
      </c>
      <c r="N108" s="205" t="s">
        <v>44</v>
      </c>
      <c r="O108" s="62"/>
      <c r="P108" s="193">
        <f>O108*H108</f>
        <v>0</v>
      </c>
      <c r="Q108" s="193">
        <v>0</v>
      </c>
      <c r="R108" s="193">
        <f>Q108*H108</f>
        <v>0</v>
      </c>
      <c r="S108" s="193">
        <v>0</v>
      </c>
      <c r="T108" s="194">
        <f>S108*H108</f>
        <v>0</v>
      </c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  <c r="AR108" s="195" t="s">
        <v>81</v>
      </c>
      <c r="AT108" s="195" t="s">
        <v>200</v>
      </c>
      <c r="AU108" s="195" t="s">
        <v>83</v>
      </c>
      <c r="AY108" s="15" t="s">
        <v>128</v>
      </c>
      <c r="BE108" s="196">
        <f>IF(N108="základní",J108,0)</f>
        <v>0</v>
      </c>
      <c r="BF108" s="196">
        <f>IF(N108="snížená",J108,0)</f>
        <v>0</v>
      </c>
      <c r="BG108" s="196">
        <f>IF(N108="zákl. přenesená",J108,0)</f>
        <v>0</v>
      </c>
      <c r="BH108" s="196">
        <f>IF(N108="sníž. přenesená",J108,0)</f>
        <v>0</v>
      </c>
      <c r="BI108" s="196">
        <f>IF(N108="nulová",J108,0)</f>
        <v>0</v>
      </c>
      <c r="BJ108" s="15" t="s">
        <v>81</v>
      </c>
      <c r="BK108" s="196">
        <f>ROUND(I108*H108,2)</f>
        <v>0</v>
      </c>
      <c r="BL108" s="15" t="s">
        <v>81</v>
      </c>
      <c r="BM108" s="195" t="s">
        <v>992</v>
      </c>
    </row>
    <row r="109" spans="1:65" s="2" customFormat="1" ht="39">
      <c r="A109" s="32"/>
      <c r="B109" s="33"/>
      <c r="C109" s="34"/>
      <c r="D109" s="208" t="s">
        <v>944</v>
      </c>
      <c r="E109" s="34"/>
      <c r="F109" s="209" t="s">
        <v>993</v>
      </c>
      <c r="G109" s="34"/>
      <c r="H109" s="34"/>
      <c r="I109" s="106"/>
      <c r="J109" s="34"/>
      <c r="K109" s="34"/>
      <c r="L109" s="37"/>
      <c r="M109" s="210"/>
      <c r="N109" s="211"/>
      <c r="O109" s="62"/>
      <c r="P109" s="62"/>
      <c r="Q109" s="62"/>
      <c r="R109" s="62"/>
      <c r="S109" s="62"/>
      <c r="T109" s="63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  <c r="AT109" s="15" t="s">
        <v>944</v>
      </c>
      <c r="AU109" s="15" t="s">
        <v>83</v>
      </c>
    </row>
    <row r="110" spans="1:65" s="12" customFormat="1" ht="25.9" customHeight="1">
      <c r="B110" s="169"/>
      <c r="C110" s="170"/>
      <c r="D110" s="171" t="s">
        <v>72</v>
      </c>
      <c r="E110" s="172" t="s">
        <v>994</v>
      </c>
      <c r="F110" s="172" t="s">
        <v>995</v>
      </c>
      <c r="G110" s="170"/>
      <c r="H110" s="170"/>
      <c r="I110" s="173"/>
      <c r="J110" s="174">
        <f>BK110</f>
        <v>0</v>
      </c>
      <c r="K110" s="170"/>
      <c r="L110" s="175"/>
      <c r="M110" s="176"/>
      <c r="N110" s="177"/>
      <c r="O110" s="177"/>
      <c r="P110" s="178">
        <f>SUM(P111:P114)</f>
        <v>0</v>
      </c>
      <c r="Q110" s="177"/>
      <c r="R110" s="178">
        <f>SUM(R111:R114)</f>
        <v>0</v>
      </c>
      <c r="S110" s="177"/>
      <c r="T110" s="179">
        <f>SUM(T111:T114)</f>
        <v>0</v>
      </c>
      <c r="AR110" s="180" t="s">
        <v>140</v>
      </c>
      <c r="AT110" s="181" t="s">
        <v>72</v>
      </c>
      <c r="AU110" s="181" t="s">
        <v>73</v>
      </c>
      <c r="AY110" s="180" t="s">
        <v>128</v>
      </c>
      <c r="BK110" s="182">
        <f>SUM(BK111:BK114)</f>
        <v>0</v>
      </c>
    </row>
    <row r="111" spans="1:65" s="2" customFormat="1" ht="16.5" customHeight="1">
      <c r="A111" s="32"/>
      <c r="B111" s="33"/>
      <c r="C111" s="197" t="s">
        <v>208</v>
      </c>
      <c r="D111" s="197" t="s">
        <v>200</v>
      </c>
      <c r="E111" s="198" t="s">
        <v>996</v>
      </c>
      <c r="F111" s="199" t="s">
        <v>997</v>
      </c>
      <c r="G111" s="200" t="s">
        <v>796</v>
      </c>
      <c r="H111" s="201">
        <v>128</v>
      </c>
      <c r="I111" s="202"/>
      <c r="J111" s="203">
        <f>ROUND(I111*H111,2)</f>
        <v>0</v>
      </c>
      <c r="K111" s="199" t="s">
        <v>942</v>
      </c>
      <c r="L111" s="37"/>
      <c r="M111" s="204" t="s">
        <v>19</v>
      </c>
      <c r="N111" s="205" t="s">
        <v>44</v>
      </c>
      <c r="O111" s="62"/>
      <c r="P111" s="193">
        <f>O111*H111</f>
        <v>0</v>
      </c>
      <c r="Q111" s="193">
        <v>0</v>
      </c>
      <c r="R111" s="193">
        <f>Q111*H111</f>
        <v>0</v>
      </c>
      <c r="S111" s="193">
        <v>0</v>
      </c>
      <c r="T111" s="194">
        <f>S111*H111</f>
        <v>0</v>
      </c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  <c r="AR111" s="195" t="s">
        <v>81</v>
      </c>
      <c r="AT111" s="195" t="s">
        <v>200</v>
      </c>
      <c r="AU111" s="195" t="s">
        <v>81</v>
      </c>
      <c r="AY111" s="15" t="s">
        <v>128</v>
      </c>
      <c r="BE111" s="196">
        <f>IF(N111="základní",J111,0)</f>
        <v>0</v>
      </c>
      <c r="BF111" s="196">
        <f>IF(N111="snížená",J111,0)</f>
        <v>0</v>
      </c>
      <c r="BG111" s="196">
        <f>IF(N111="zákl. přenesená",J111,0)</f>
        <v>0</v>
      </c>
      <c r="BH111" s="196">
        <f>IF(N111="sníž. přenesená",J111,0)</f>
        <v>0</v>
      </c>
      <c r="BI111" s="196">
        <f>IF(N111="nulová",J111,0)</f>
        <v>0</v>
      </c>
      <c r="BJ111" s="15" t="s">
        <v>81</v>
      </c>
      <c r="BK111" s="196">
        <f>ROUND(I111*H111,2)</f>
        <v>0</v>
      </c>
      <c r="BL111" s="15" t="s">
        <v>81</v>
      </c>
      <c r="BM111" s="195" t="s">
        <v>998</v>
      </c>
    </row>
    <row r="112" spans="1:65" s="2" customFormat="1" ht="21.75" customHeight="1">
      <c r="A112" s="32"/>
      <c r="B112" s="33"/>
      <c r="C112" s="197" t="s">
        <v>8</v>
      </c>
      <c r="D112" s="197" t="s">
        <v>200</v>
      </c>
      <c r="E112" s="198" t="s">
        <v>999</v>
      </c>
      <c r="F112" s="199" t="s">
        <v>1000</v>
      </c>
      <c r="G112" s="200" t="s">
        <v>796</v>
      </c>
      <c r="H112" s="201">
        <v>64</v>
      </c>
      <c r="I112" s="202"/>
      <c r="J112" s="203">
        <f>ROUND(I112*H112,2)</f>
        <v>0</v>
      </c>
      <c r="K112" s="199" t="s">
        <v>942</v>
      </c>
      <c r="L112" s="37"/>
      <c r="M112" s="204" t="s">
        <v>19</v>
      </c>
      <c r="N112" s="205" t="s">
        <v>44</v>
      </c>
      <c r="O112" s="62"/>
      <c r="P112" s="193">
        <f>O112*H112</f>
        <v>0</v>
      </c>
      <c r="Q112" s="193">
        <v>0</v>
      </c>
      <c r="R112" s="193">
        <f>Q112*H112</f>
        <v>0</v>
      </c>
      <c r="S112" s="193">
        <v>0</v>
      </c>
      <c r="T112" s="194">
        <f>S112*H112</f>
        <v>0</v>
      </c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  <c r="AR112" s="195" t="s">
        <v>81</v>
      </c>
      <c r="AT112" s="195" t="s">
        <v>200</v>
      </c>
      <c r="AU112" s="195" t="s">
        <v>81</v>
      </c>
      <c r="AY112" s="15" t="s">
        <v>128</v>
      </c>
      <c r="BE112" s="196">
        <f>IF(N112="základní",J112,0)</f>
        <v>0</v>
      </c>
      <c r="BF112" s="196">
        <f>IF(N112="snížená",J112,0)</f>
        <v>0</v>
      </c>
      <c r="BG112" s="196">
        <f>IF(N112="zákl. přenesená",J112,0)</f>
        <v>0</v>
      </c>
      <c r="BH112" s="196">
        <f>IF(N112="sníž. přenesená",J112,0)</f>
        <v>0</v>
      </c>
      <c r="BI112" s="196">
        <f>IF(N112="nulová",J112,0)</f>
        <v>0</v>
      </c>
      <c r="BJ112" s="15" t="s">
        <v>81</v>
      </c>
      <c r="BK112" s="196">
        <f>ROUND(I112*H112,2)</f>
        <v>0</v>
      </c>
      <c r="BL112" s="15" t="s">
        <v>81</v>
      </c>
      <c r="BM112" s="195" t="s">
        <v>1001</v>
      </c>
    </row>
    <row r="113" spans="1:65" s="2" customFormat="1" ht="21.75" customHeight="1">
      <c r="A113" s="32"/>
      <c r="B113" s="33"/>
      <c r="C113" s="197" t="s">
        <v>223</v>
      </c>
      <c r="D113" s="197" t="s">
        <v>200</v>
      </c>
      <c r="E113" s="198" t="s">
        <v>1002</v>
      </c>
      <c r="F113" s="199" t="s">
        <v>1003</v>
      </c>
      <c r="G113" s="200" t="s">
        <v>796</v>
      </c>
      <c r="H113" s="201">
        <v>64</v>
      </c>
      <c r="I113" s="202"/>
      <c r="J113" s="203">
        <f>ROUND(I113*H113,2)</f>
        <v>0</v>
      </c>
      <c r="K113" s="199" t="s">
        <v>942</v>
      </c>
      <c r="L113" s="37"/>
      <c r="M113" s="204" t="s">
        <v>19</v>
      </c>
      <c r="N113" s="205" t="s">
        <v>44</v>
      </c>
      <c r="O113" s="62"/>
      <c r="P113" s="193">
        <f>O113*H113</f>
        <v>0</v>
      </c>
      <c r="Q113" s="193">
        <v>0</v>
      </c>
      <c r="R113" s="193">
        <f>Q113*H113</f>
        <v>0</v>
      </c>
      <c r="S113" s="193">
        <v>0</v>
      </c>
      <c r="T113" s="194">
        <f>S113*H113</f>
        <v>0</v>
      </c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  <c r="AR113" s="195" t="s">
        <v>81</v>
      </c>
      <c r="AT113" s="195" t="s">
        <v>200</v>
      </c>
      <c r="AU113" s="195" t="s">
        <v>81</v>
      </c>
      <c r="AY113" s="15" t="s">
        <v>128</v>
      </c>
      <c r="BE113" s="196">
        <f>IF(N113="základní",J113,0)</f>
        <v>0</v>
      </c>
      <c r="BF113" s="196">
        <f>IF(N113="snížená",J113,0)</f>
        <v>0</v>
      </c>
      <c r="BG113" s="196">
        <f>IF(N113="zákl. přenesená",J113,0)</f>
        <v>0</v>
      </c>
      <c r="BH113" s="196">
        <f>IF(N113="sníž. přenesená",J113,0)</f>
        <v>0</v>
      </c>
      <c r="BI113" s="196">
        <f>IF(N113="nulová",J113,0)</f>
        <v>0</v>
      </c>
      <c r="BJ113" s="15" t="s">
        <v>81</v>
      </c>
      <c r="BK113" s="196">
        <f>ROUND(I113*H113,2)</f>
        <v>0</v>
      </c>
      <c r="BL113" s="15" t="s">
        <v>81</v>
      </c>
      <c r="BM113" s="195" t="s">
        <v>1004</v>
      </c>
    </row>
    <row r="114" spans="1:65" s="2" customFormat="1" ht="16.5" customHeight="1">
      <c r="A114" s="32"/>
      <c r="B114" s="33"/>
      <c r="C114" s="197" t="s">
        <v>227</v>
      </c>
      <c r="D114" s="197" t="s">
        <v>200</v>
      </c>
      <c r="E114" s="198" t="s">
        <v>1005</v>
      </c>
      <c r="F114" s="199" t="s">
        <v>1006</v>
      </c>
      <c r="G114" s="200" t="s">
        <v>796</v>
      </c>
      <c r="H114" s="201">
        <v>128</v>
      </c>
      <c r="I114" s="202"/>
      <c r="J114" s="203">
        <f>ROUND(I114*H114,2)</f>
        <v>0</v>
      </c>
      <c r="K114" s="199" t="s">
        <v>942</v>
      </c>
      <c r="L114" s="37"/>
      <c r="M114" s="212" t="s">
        <v>19</v>
      </c>
      <c r="N114" s="213" t="s">
        <v>44</v>
      </c>
      <c r="O114" s="214"/>
      <c r="P114" s="215">
        <f>O114*H114</f>
        <v>0</v>
      </c>
      <c r="Q114" s="215">
        <v>0</v>
      </c>
      <c r="R114" s="215">
        <f>Q114*H114</f>
        <v>0</v>
      </c>
      <c r="S114" s="215">
        <v>0</v>
      </c>
      <c r="T114" s="216">
        <f>S114*H114</f>
        <v>0</v>
      </c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  <c r="AR114" s="195" t="s">
        <v>81</v>
      </c>
      <c r="AT114" s="195" t="s">
        <v>200</v>
      </c>
      <c r="AU114" s="195" t="s">
        <v>81</v>
      </c>
      <c r="AY114" s="15" t="s">
        <v>128</v>
      </c>
      <c r="BE114" s="196">
        <f>IF(N114="základní",J114,0)</f>
        <v>0</v>
      </c>
      <c r="BF114" s="196">
        <f>IF(N114="snížená",J114,0)</f>
        <v>0</v>
      </c>
      <c r="BG114" s="196">
        <f>IF(N114="zákl. přenesená",J114,0)</f>
        <v>0</v>
      </c>
      <c r="BH114" s="196">
        <f>IF(N114="sníž. přenesená",J114,0)</f>
        <v>0</v>
      </c>
      <c r="BI114" s="196">
        <f>IF(N114="nulová",J114,0)</f>
        <v>0</v>
      </c>
      <c r="BJ114" s="15" t="s">
        <v>81</v>
      </c>
      <c r="BK114" s="196">
        <f>ROUND(I114*H114,2)</f>
        <v>0</v>
      </c>
      <c r="BL114" s="15" t="s">
        <v>81</v>
      </c>
      <c r="BM114" s="195" t="s">
        <v>1007</v>
      </c>
    </row>
    <row r="115" spans="1:65" s="2" customFormat="1" ht="6.95" customHeight="1">
      <c r="A115" s="32"/>
      <c r="B115" s="45"/>
      <c r="C115" s="46"/>
      <c r="D115" s="46"/>
      <c r="E115" s="46"/>
      <c r="F115" s="46"/>
      <c r="G115" s="46"/>
      <c r="H115" s="46"/>
      <c r="I115" s="134"/>
      <c r="J115" s="46"/>
      <c r="K115" s="46"/>
      <c r="L115" s="37"/>
      <c r="M115" s="32"/>
      <c r="O115" s="32"/>
      <c r="P115" s="32"/>
      <c r="Q115" s="32"/>
      <c r="R115" s="32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</row>
  </sheetData>
  <sheetProtection algorithmName="SHA-512" hashValue="P/8mvD5LQpy/gV12SBxOEVjk6xzxVke7RX/AK+yZ5HuyoyzKA7aGxsjw1z7ZLLieNvWtwOe8WuuPpM21Etnb8A==" saltValue="GYgSPaafeafkc5p8KF8SRthukyHXG7j0hyvp8lS0utZdrlUceirQKRHVtC9/r/nxIpfj+aOKV1SB99q5oZ9EJg==" spinCount="100000" sheet="1" objects="1" scenarios="1" formatColumns="0" formatRows="0" autoFilter="0"/>
  <autoFilter ref="C81:K114"/>
  <mergeCells count="9">
    <mergeCell ref="E50:H50"/>
    <mergeCell ref="E72:H72"/>
    <mergeCell ref="E74:H74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99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9" width="20.1640625" style="99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99"/>
      <c r="L2" s="337"/>
      <c r="M2" s="337"/>
      <c r="N2" s="337"/>
      <c r="O2" s="337"/>
      <c r="P2" s="337"/>
      <c r="Q2" s="337"/>
      <c r="R2" s="337"/>
      <c r="S2" s="337"/>
      <c r="T2" s="337"/>
      <c r="U2" s="337"/>
      <c r="V2" s="337"/>
      <c r="AT2" s="15" t="s">
        <v>94</v>
      </c>
    </row>
    <row r="3" spans="1:46" s="1" customFormat="1" ht="6.95" customHeight="1">
      <c r="B3" s="100"/>
      <c r="C3" s="101"/>
      <c r="D3" s="101"/>
      <c r="E3" s="101"/>
      <c r="F3" s="101"/>
      <c r="G3" s="101"/>
      <c r="H3" s="101"/>
      <c r="I3" s="102"/>
      <c r="J3" s="101"/>
      <c r="K3" s="101"/>
      <c r="L3" s="18"/>
      <c r="AT3" s="15" t="s">
        <v>83</v>
      </c>
    </row>
    <row r="4" spans="1:46" s="1" customFormat="1" ht="24.95" customHeight="1">
      <c r="B4" s="18"/>
      <c r="D4" s="103" t="s">
        <v>95</v>
      </c>
      <c r="I4" s="99"/>
      <c r="L4" s="18"/>
      <c r="M4" s="104" t="s">
        <v>10</v>
      </c>
      <c r="AT4" s="15" t="s">
        <v>4</v>
      </c>
    </row>
    <row r="5" spans="1:46" s="1" customFormat="1" ht="6.95" customHeight="1">
      <c r="B5" s="18"/>
      <c r="I5" s="99"/>
      <c r="L5" s="18"/>
    </row>
    <row r="6" spans="1:46" s="1" customFormat="1" ht="12" customHeight="1">
      <c r="B6" s="18"/>
      <c r="D6" s="105" t="s">
        <v>16</v>
      </c>
      <c r="I6" s="99"/>
      <c r="L6" s="18"/>
    </row>
    <row r="7" spans="1:46" s="1" customFormat="1" ht="16.5" customHeight="1">
      <c r="B7" s="18"/>
      <c r="E7" s="338" t="str">
        <f>'Rekapitulace stavby'!K6</f>
        <v>Oprava PZS v km 16,727 a 17,104 na trati Praha - Turnov</v>
      </c>
      <c r="F7" s="339"/>
      <c r="G7" s="339"/>
      <c r="H7" s="339"/>
      <c r="I7" s="99"/>
      <c r="L7" s="18"/>
    </row>
    <row r="8" spans="1:46" s="2" customFormat="1" ht="12" customHeight="1">
      <c r="A8" s="32"/>
      <c r="B8" s="37"/>
      <c r="C8" s="32"/>
      <c r="D8" s="105" t="s">
        <v>96</v>
      </c>
      <c r="E8" s="32"/>
      <c r="F8" s="32"/>
      <c r="G8" s="32"/>
      <c r="H8" s="32"/>
      <c r="I8" s="106"/>
      <c r="J8" s="32"/>
      <c r="K8" s="32"/>
      <c r="L8" s="107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6.5" customHeight="1">
      <c r="A9" s="32"/>
      <c r="B9" s="37"/>
      <c r="C9" s="32"/>
      <c r="D9" s="32"/>
      <c r="E9" s="340" t="s">
        <v>1008</v>
      </c>
      <c r="F9" s="341"/>
      <c r="G9" s="341"/>
      <c r="H9" s="341"/>
      <c r="I9" s="106"/>
      <c r="J9" s="32"/>
      <c r="K9" s="32"/>
      <c r="L9" s="107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1.25">
      <c r="A10" s="32"/>
      <c r="B10" s="37"/>
      <c r="C10" s="32"/>
      <c r="D10" s="32"/>
      <c r="E10" s="32"/>
      <c r="F10" s="32"/>
      <c r="G10" s="32"/>
      <c r="H10" s="32"/>
      <c r="I10" s="106"/>
      <c r="J10" s="32"/>
      <c r="K10" s="32"/>
      <c r="L10" s="107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customHeight="1">
      <c r="A11" s="32"/>
      <c r="B11" s="37"/>
      <c r="C11" s="32"/>
      <c r="D11" s="105" t="s">
        <v>18</v>
      </c>
      <c r="E11" s="32"/>
      <c r="F11" s="108" t="s">
        <v>19</v>
      </c>
      <c r="G11" s="32"/>
      <c r="H11" s="32"/>
      <c r="I11" s="109" t="s">
        <v>20</v>
      </c>
      <c r="J11" s="108" t="s">
        <v>19</v>
      </c>
      <c r="K11" s="32"/>
      <c r="L11" s="107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>
      <c r="A12" s="32"/>
      <c r="B12" s="37"/>
      <c r="C12" s="32"/>
      <c r="D12" s="105" t="s">
        <v>22</v>
      </c>
      <c r="E12" s="32"/>
      <c r="F12" s="108" t="s">
        <v>98</v>
      </c>
      <c r="G12" s="32"/>
      <c r="H12" s="32"/>
      <c r="I12" s="109" t="s">
        <v>24</v>
      </c>
      <c r="J12" s="110" t="str">
        <f>'Rekapitulace stavby'!AN8</f>
        <v>4. 3. 2020</v>
      </c>
      <c r="K12" s="32"/>
      <c r="L12" s="107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9" customHeight="1">
      <c r="A13" s="32"/>
      <c r="B13" s="37"/>
      <c r="C13" s="32"/>
      <c r="D13" s="32"/>
      <c r="E13" s="32"/>
      <c r="F13" s="32"/>
      <c r="G13" s="32"/>
      <c r="H13" s="32"/>
      <c r="I13" s="106"/>
      <c r="J13" s="32"/>
      <c r="K13" s="32"/>
      <c r="L13" s="107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7"/>
      <c r="C14" s="32"/>
      <c r="D14" s="105" t="s">
        <v>26</v>
      </c>
      <c r="E14" s="32"/>
      <c r="F14" s="32"/>
      <c r="G14" s="32"/>
      <c r="H14" s="32"/>
      <c r="I14" s="109" t="s">
        <v>27</v>
      </c>
      <c r="J14" s="108" t="s">
        <v>19</v>
      </c>
      <c r="K14" s="32"/>
      <c r="L14" s="107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customHeight="1">
      <c r="A15" s="32"/>
      <c r="B15" s="37"/>
      <c r="C15" s="32"/>
      <c r="D15" s="32"/>
      <c r="E15" s="108" t="s">
        <v>28</v>
      </c>
      <c r="F15" s="32"/>
      <c r="G15" s="32"/>
      <c r="H15" s="32"/>
      <c r="I15" s="109" t="s">
        <v>29</v>
      </c>
      <c r="J15" s="108" t="s">
        <v>19</v>
      </c>
      <c r="K15" s="32"/>
      <c r="L15" s="107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6.95" customHeight="1">
      <c r="A16" s="32"/>
      <c r="B16" s="37"/>
      <c r="C16" s="32"/>
      <c r="D16" s="32"/>
      <c r="E16" s="32"/>
      <c r="F16" s="32"/>
      <c r="G16" s="32"/>
      <c r="H16" s="32"/>
      <c r="I16" s="106"/>
      <c r="J16" s="32"/>
      <c r="K16" s="32"/>
      <c r="L16" s="107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>
      <c r="A17" s="32"/>
      <c r="B17" s="37"/>
      <c r="C17" s="32"/>
      <c r="D17" s="105" t="s">
        <v>30</v>
      </c>
      <c r="E17" s="32"/>
      <c r="F17" s="32"/>
      <c r="G17" s="32"/>
      <c r="H17" s="32"/>
      <c r="I17" s="109" t="s">
        <v>27</v>
      </c>
      <c r="J17" s="28" t="str">
        <f>'Rekapitulace stavby'!AN13</f>
        <v>Vyplň údaj</v>
      </c>
      <c r="K17" s="32"/>
      <c r="L17" s="107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>
      <c r="A18" s="32"/>
      <c r="B18" s="37"/>
      <c r="C18" s="32"/>
      <c r="D18" s="32"/>
      <c r="E18" s="342" t="str">
        <f>'Rekapitulace stavby'!E14</f>
        <v>Vyplň údaj</v>
      </c>
      <c r="F18" s="343"/>
      <c r="G18" s="343"/>
      <c r="H18" s="343"/>
      <c r="I18" s="109" t="s">
        <v>29</v>
      </c>
      <c r="J18" s="28" t="str">
        <f>'Rekapitulace stavby'!AN14</f>
        <v>Vyplň údaj</v>
      </c>
      <c r="K18" s="32"/>
      <c r="L18" s="107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5" customHeight="1">
      <c r="A19" s="32"/>
      <c r="B19" s="37"/>
      <c r="C19" s="32"/>
      <c r="D19" s="32"/>
      <c r="E19" s="32"/>
      <c r="F19" s="32"/>
      <c r="G19" s="32"/>
      <c r="H19" s="32"/>
      <c r="I19" s="106"/>
      <c r="J19" s="32"/>
      <c r="K19" s="32"/>
      <c r="L19" s="107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>
      <c r="A20" s="32"/>
      <c r="B20" s="37"/>
      <c r="C20" s="32"/>
      <c r="D20" s="105" t="s">
        <v>32</v>
      </c>
      <c r="E20" s="32"/>
      <c r="F20" s="32"/>
      <c r="G20" s="32"/>
      <c r="H20" s="32"/>
      <c r="I20" s="109" t="s">
        <v>27</v>
      </c>
      <c r="J20" s="108" t="s">
        <v>19</v>
      </c>
      <c r="K20" s="32"/>
      <c r="L20" s="107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>
      <c r="A21" s="32"/>
      <c r="B21" s="37"/>
      <c r="C21" s="32"/>
      <c r="D21" s="32"/>
      <c r="E21" s="108" t="s">
        <v>33</v>
      </c>
      <c r="F21" s="32"/>
      <c r="G21" s="32"/>
      <c r="H21" s="32"/>
      <c r="I21" s="109" t="s">
        <v>29</v>
      </c>
      <c r="J21" s="108" t="s">
        <v>19</v>
      </c>
      <c r="K21" s="32"/>
      <c r="L21" s="107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5" customHeight="1">
      <c r="A22" s="32"/>
      <c r="B22" s="37"/>
      <c r="C22" s="32"/>
      <c r="D22" s="32"/>
      <c r="E22" s="32"/>
      <c r="F22" s="32"/>
      <c r="G22" s="32"/>
      <c r="H22" s="32"/>
      <c r="I22" s="106"/>
      <c r="J22" s="32"/>
      <c r="K22" s="32"/>
      <c r="L22" s="107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>
      <c r="A23" s="32"/>
      <c r="B23" s="37"/>
      <c r="C23" s="32"/>
      <c r="D23" s="105" t="s">
        <v>35</v>
      </c>
      <c r="E23" s="32"/>
      <c r="F23" s="32"/>
      <c r="G23" s="32"/>
      <c r="H23" s="32"/>
      <c r="I23" s="109" t="s">
        <v>27</v>
      </c>
      <c r="J23" s="108" t="s">
        <v>19</v>
      </c>
      <c r="K23" s="32"/>
      <c r="L23" s="107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>
      <c r="A24" s="32"/>
      <c r="B24" s="37"/>
      <c r="C24" s="32"/>
      <c r="D24" s="32"/>
      <c r="E24" s="108" t="s">
        <v>36</v>
      </c>
      <c r="F24" s="32"/>
      <c r="G24" s="32"/>
      <c r="H24" s="32"/>
      <c r="I24" s="109" t="s">
        <v>29</v>
      </c>
      <c r="J24" s="108" t="s">
        <v>19</v>
      </c>
      <c r="K24" s="32"/>
      <c r="L24" s="107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5" customHeight="1">
      <c r="A25" s="32"/>
      <c r="B25" s="37"/>
      <c r="C25" s="32"/>
      <c r="D25" s="32"/>
      <c r="E25" s="32"/>
      <c r="F25" s="32"/>
      <c r="G25" s="32"/>
      <c r="H25" s="32"/>
      <c r="I25" s="106"/>
      <c r="J25" s="32"/>
      <c r="K25" s="32"/>
      <c r="L25" s="107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>
      <c r="A26" s="32"/>
      <c r="B26" s="37"/>
      <c r="C26" s="32"/>
      <c r="D26" s="105" t="s">
        <v>37</v>
      </c>
      <c r="E26" s="32"/>
      <c r="F26" s="32"/>
      <c r="G26" s="32"/>
      <c r="H26" s="32"/>
      <c r="I26" s="106"/>
      <c r="J26" s="32"/>
      <c r="K26" s="32"/>
      <c r="L26" s="107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6.5" customHeight="1">
      <c r="A27" s="111"/>
      <c r="B27" s="112"/>
      <c r="C27" s="111"/>
      <c r="D27" s="111"/>
      <c r="E27" s="344" t="s">
        <v>19</v>
      </c>
      <c r="F27" s="344"/>
      <c r="G27" s="344"/>
      <c r="H27" s="344"/>
      <c r="I27" s="113"/>
      <c r="J27" s="111"/>
      <c r="K27" s="111"/>
      <c r="L27" s="114"/>
      <c r="S27" s="111"/>
      <c r="T27" s="111"/>
      <c r="U27" s="111"/>
      <c r="V27" s="111"/>
      <c r="W27" s="111"/>
      <c r="X27" s="111"/>
      <c r="Y27" s="111"/>
      <c r="Z27" s="111"/>
      <c r="AA27" s="111"/>
      <c r="AB27" s="111"/>
      <c r="AC27" s="111"/>
      <c r="AD27" s="111"/>
      <c r="AE27" s="111"/>
    </row>
    <row r="28" spans="1:31" s="2" customFormat="1" ht="6.95" customHeight="1">
      <c r="A28" s="32"/>
      <c r="B28" s="37"/>
      <c r="C28" s="32"/>
      <c r="D28" s="32"/>
      <c r="E28" s="32"/>
      <c r="F28" s="32"/>
      <c r="G28" s="32"/>
      <c r="H28" s="32"/>
      <c r="I28" s="106"/>
      <c r="J28" s="32"/>
      <c r="K28" s="32"/>
      <c r="L28" s="107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5" customHeight="1">
      <c r="A29" s="32"/>
      <c r="B29" s="37"/>
      <c r="C29" s="32"/>
      <c r="D29" s="115"/>
      <c r="E29" s="115"/>
      <c r="F29" s="115"/>
      <c r="G29" s="115"/>
      <c r="H29" s="115"/>
      <c r="I29" s="116"/>
      <c r="J29" s="115"/>
      <c r="K29" s="115"/>
      <c r="L29" s="107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25.35" customHeight="1">
      <c r="A30" s="32"/>
      <c r="B30" s="37"/>
      <c r="C30" s="32"/>
      <c r="D30" s="117" t="s">
        <v>39</v>
      </c>
      <c r="E30" s="32"/>
      <c r="F30" s="32"/>
      <c r="G30" s="32"/>
      <c r="H30" s="32"/>
      <c r="I30" s="106"/>
      <c r="J30" s="118">
        <f>ROUND(J82, 2)</f>
        <v>0</v>
      </c>
      <c r="K30" s="32"/>
      <c r="L30" s="107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5" customHeight="1">
      <c r="A31" s="32"/>
      <c r="B31" s="37"/>
      <c r="C31" s="32"/>
      <c r="D31" s="115"/>
      <c r="E31" s="115"/>
      <c r="F31" s="115"/>
      <c r="G31" s="115"/>
      <c r="H31" s="115"/>
      <c r="I31" s="116"/>
      <c r="J31" s="115"/>
      <c r="K31" s="115"/>
      <c r="L31" s="107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14.45" customHeight="1">
      <c r="A32" s="32"/>
      <c r="B32" s="37"/>
      <c r="C32" s="32"/>
      <c r="D32" s="32"/>
      <c r="E32" s="32"/>
      <c r="F32" s="119" t="s">
        <v>41</v>
      </c>
      <c r="G32" s="32"/>
      <c r="H32" s="32"/>
      <c r="I32" s="120" t="s">
        <v>40</v>
      </c>
      <c r="J32" s="119" t="s">
        <v>42</v>
      </c>
      <c r="K32" s="32"/>
      <c r="L32" s="107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14.45" customHeight="1">
      <c r="A33" s="32"/>
      <c r="B33" s="37"/>
      <c r="C33" s="32"/>
      <c r="D33" s="121" t="s">
        <v>43</v>
      </c>
      <c r="E33" s="105" t="s">
        <v>44</v>
      </c>
      <c r="F33" s="122">
        <f>ROUND((SUM(BE82:BE98)),  2)</f>
        <v>0</v>
      </c>
      <c r="G33" s="32"/>
      <c r="H33" s="32"/>
      <c r="I33" s="123">
        <v>0.21</v>
      </c>
      <c r="J33" s="122">
        <f>ROUND(((SUM(BE82:BE98))*I33),  2)</f>
        <v>0</v>
      </c>
      <c r="K33" s="32"/>
      <c r="L33" s="107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>
      <c r="A34" s="32"/>
      <c r="B34" s="37"/>
      <c r="C34" s="32"/>
      <c r="D34" s="32"/>
      <c r="E34" s="105" t="s">
        <v>45</v>
      </c>
      <c r="F34" s="122">
        <f>ROUND((SUM(BF82:BF98)),  2)</f>
        <v>0</v>
      </c>
      <c r="G34" s="32"/>
      <c r="H34" s="32"/>
      <c r="I34" s="123">
        <v>0.15</v>
      </c>
      <c r="J34" s="122">
        <f>ROUND(((SUM(BF82:BF98))*I34),  2)</f>
        <v>0</v>
      </c>
      <c r="K34" s="32"/>
      <c r="L34" s="107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hidden="1" customHeight="1">
      <c r="A35" s="32"/>
      <c r="B35" s="37"/>
      <c r="C35" s="32"/>
      <c r="D35" s="32"/>
      <c r="E35" s="105" t="s">
        <v>46</v>
      </c>
      <c r="F35" s="122">
        <f>ROUND((SUM(BG82:BG98)),  2)</f>
        <v>0</v>
      </c>
      <c r="G35" s="32"/>
      <c r="H35" s="32"/>
      <c r="I35" s="123">
        <v>0.21</v>
      </c>
      <c r="J35" s="122">
        <f>0</f>
        <v>0</v>
      </c>
      <c r="K35" s="32"/>
      <c r="L35" s="107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hidden="1" customHeight="1">
      <c r="A36" s="32"/>
      <c r="B36" s="37"/>
      <c r="C36" s="32"/>
      <c r="D36" s="32"/>
      <c r="E36" s="105" t="s">
        <v>47</v>
      </c>
      <c r="F36" s="122">
        <f>ROUND((SUM(BH82:BH98)),  2)</f>
        <v>0</v>
      </c>
      <c r="G36" s="32"/>
      <c r="H36" s="32"/>
      <c r="I36" s="123">
        <v>0.15</v>
      </c>
      <c r="J36" s="122">
        <f>0</f>
        <v>0</v>
      </c>
      <c r="K36" s="32"/>
      <c r="L36" s="107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>
      <c r="A37" s="32"/>
      <c r="B37" s="37"/>
      <c r="C37" s="32"/>
      <c r="D37" s="32"/>
      <c r="E37" s="105" t="s">
        <v>48</v>
      </c>
      <c r="F37" s="122">
        <f>ROUND((SUM(BI82:BI98)),  2)</f>
        <v>0</v>
      </c>
      <c r="G37" s="32"/>
      <c r="H37" s="32"/>
      <c r="I37" s="123">
        <v>0</v>
      </c>
      <c r="J37" s="122">
        <f>0</f>
        <v>0</v>
      </c>
      <c r="K37" s="32"/>
      <c r="L37" s="107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6.95" customHeight="1">
      <c r="A38" s="32"/>
      <c r="B38" s="37"/>
      <c r="C38" s="32"/>
      <c r="D38" s="32"/>
      <c r="E38" s="32"/>
      <c r="F38" s="32"/>
      <c r="G38" s="32"/>
      <c r="H38" s="32"/>
      <c r="I38" s="106"/>
      <c r="J38" s="32"/>
      <c r="K38" s="32"/>
      <c r="L38" s="107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25.35" customHeight="1">
      <c r="A39" s="32"/>
      <c r="B39" s="37"/>
      <c r="C39" s="124"/>
      <c r="D39" s="125" t="s">
        <v>49</v>
      </c>
      <c r="E39" s="126"/>
      <c r="F39" s="126"/>
      <c r="G39" s="127" t="s">
        <v>50</v>
      </c>
      <c r="H39" s="128" t="s">
        <v>51</v>
      </c>
      <c r="I39" s="129"/>
      <c r="J39" s="130">
        <f>SUM(J30:J37)</f>
        <v>0</v>
      </c>
      <c r="K39" s="131"/>
      <c r="L39" s="107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14.45" customHeight="1">
      <c r="A40" s="32"/>
      <c r="B40" s="132"/>
      <c r="C40" s="133"/>
      <c r="D40" s="133"/>
      <c r="E40" s="133"/>
      <c r="F40" s="133"/>
      <c r="G40" s="133"/>
      <c r="H40" s="133"/>
      <c r="I40" s="134"/>
      <c r="J40" s="133"/>
      <c r="K40" s="133"/>
      <c r="L40" s="107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4" spans="1:31" s="2" customFormat="1" ht="6.95" customHeight="1">
      <c r="A44" s="32"/>
      <c r="B44" s="135"/>
      <c r="C44" s="136"/>
      <c r="D44" s="136"/>
      <c r="E44" s="136"/>
      <c r="F44" s="136"/>
      <c r="G44" s="136"/>
      <c r="H44" s="136"/>
      <c r="I44" s="137"/>
      <c r="J44" s="136"/>
      <c r="K44" s="136"/>
      <c r="L44" s="107"/>
      <c r="S44" s="32"/>
      <c r="T44" s="32"/>
      <c r="U44" s="32"/>
      <c r="V44" s="32"/>
      <c r="W44" s="32"/>
      <c r="X44" s="32"/>
      <c r="Y44" s="32"/>
      <c r="Z44" s="32"/>
      <c r="AA44" s="32"/>
      <c r="AB44" s="32"/>
      <c r="AC44" s="32"/>
      <c r="AD44" s="32"/>
      <c r="AE44" s="32"/>
    </row>
    <row r="45" spans="1:31" s="2" customFormat="1" ht="24.95" customHeight="1">
      <c r="A45" s="32"/>
      <c r="B45" s="33"/>
      <c r="C45" s="21" t="s">
        <v>99</v>
      </c>
      <c r="D45" s="34"/>
      <c r="E45" s="34"/>
      <c r="F45" s="34"/>
      <c r="G45" s="34"/>
      <c r="H45" s="34"/>
      <c r="I45" s="106"/>
      <c r="J45" s="34"/>
      <c r="K45" s="34"/>
      <c r="L45" s="107"/>
      <c r="S45" s="32"/>
      <c r="T45" s="32"/>
      <c r="U45" s="32"/>
      <c r="V45" s="32"/>
      <c r="W45" s="32"/>
      <c r="X45" s="32"/>
      <c r="Y45" s="32"/>
      <c r="Z45" s="32"/>
      <c r="AA45" s="32"/>
      <c r="AB45" s="32"/>
      <c r="AC45" s="32"/>
      <c r="AD45" s="32"/>
      <c r="AE45" s="32"/>
    </row>
    <row r="46" spans="1:31" s="2" customFormat="1" ht="6.95" customHeight="1">
      <c r="A46" s="32"/>
      <c r="B46" s="33"/>
      <c r="C46" s="34"/>
      <c r="D46" s="34"/>
      <c r="E46" s="34"/>
      <c r="F46" s="34"/>
      <c r="G46" s="34"/>
      <c r="H46" s="34"/>
      <c r="I46" s="106"/>
      <c r="J46" s="34"/>
      <c r="K46" s="34"/>
      <c r="L46" s="107"/>
      <c r="S46" s="32"/>
      <c r="T46" s="32"/>
      <c r="U46" s="32"/>
      <c r="V46" s="32"/>
      <c r="W46" s="32"/>
      <c r="X46" s="32"/>
      <c r="Y46" s="32"/>
      <c r="Z46" s="32"/>
      <c r="AA46" s="32"/>
      <c r="AB46" s="32"/>
      <c r="AC46" s="32"/>
      <c r="AD46" s="32"/>
      <c r="AE46" s="32"/>
    </row>
    <row r="47" spans="1:31" s="2" customFormat="1" ht="12" customHeight="1">
      <c r="A47" s="32"/>
      <c r="B47" s="33"/>
      <c r="C47" s="27" t="s">
        <v>16</v>
      </c>
      <c r="D47" s="34"/>
      <c r="E47" s="34"/>
      <c r="F47" s="34"/>
      <c r="G47" s="34"/>
      <c r="H47" s="34"/>
      <c r="I47" s="106"/>
      <c r="J47" s="34"/>
      <c r="K47" s="34"/>
      <c r="L47" s="107"/>
      <c r="S47" s="32"/>
      <c r="T47" s="32"/>
      <c r="U47" s="32"/>
      <c r="V47" s="32"/>
      <c r="W47" s="32"/>
      <c r="X47" s="32"/>
      <c r="Y47" s="32"/>
      <c r="Z47" s="32"/>
      <c r="AA47" s="32"/>
      <c r="AB47" s="32"/>
      <c r="AC47" s="32"/>
      <c r="AD47" s="32"/>
      <c r="AE47" s="32"/>
    </row>
    <row r="48" spans="1:31" s="2" customFormat="1" ht="16.5" customHeight="1">
      <c r="A48" s="32"/>
      <c r="B48" s="33"/>
      <c r="C48" s="34"/>
      <c r="D48" s="34"/>
      <c r="E48" s="345" t="str">
        <f>E7</f>
        <v>Oprava PZS v km 16,727 a 17,104 na trati Praha - Turnov</v>
      </c>
      <c r="F48" s="346"/>
      <c r="G48" s="346"/>
      <c r="H48" s="346"/>
      <c r="I48" s="106"/>
      <c r="J48" s="34"/>
      <c r="K48" s="34"/>
      <c r="L48" s="107"/>
      <c r="S48" s="32"/>
      <c r="T48" s="32"/>
      <c r="U48" s="32"/>
      <c r="V48" s="32"/>
      <c r="W48" s="32"/>
      <c r="X48" s="32"/>
      <c r="Y48" s="32"/>
      <c r="Z48" s="32"/>
      <c r="AA48" s="32"/>
      <c r="AB48" s="32"/>
      <c r="AC48" s="32"/>
      <c r="AD48" s="32"/>
      <c r="AE48" s="32"/>
    </row>
    <row r="49" spans="1:47" s="2" customFormat="1" ht="12" customHeight="1">
      <c r="A49" s="32"/>
      <c r="B49" s="33"/>
      <c r="C49" s="27" t="s">
        <v>96</v>
      </c>
      <c r="D49" s="34"/>
      <c r="E49" s="34"/>
      <c r="F49" s="34"/>
      <c r="G49" s="34"/>
      <c r="H49" s="34"/>
      <c r="I49" s="106"/>
      <c r="J49" s="34"/>
      <c r="K49" s="34"/>
      <c r="L49" s="107"/>
      <c r="S49" s="32"/>
      <c r="T49" s="32"/>
      <c r="U49" s="32"/>
      <c r="V49" s="32"/>
      <c r="W49" s="32"/>
      <c r="X49" s="32"/>
      <c r="Y49" s="32"/>
      <c r="Z49" s="32"/>
      <c r="AA49" s="32"/>
      <c r="AB49" s="32"/>
      <c r="AC49" s="32"/>
      <c r="AD49" s="32"/>
      <c r="AE49" s="32"/>
    </row>
    <row r="50" spans="1:47" s="2" customFormat="1" ht="16.5" customHeight="1">
      <c r="A50" s="32"/>
      <c r="B50" s="33"/>
      <c r="C50" s="34"/>
      <c r="D50" s="34"/>
      <c r="E50" s="298" t="str">
        <f>E9</f>
        <v>03 - VRN</v>
      </c>
      <c r="F50" s="347"/>
      <c r="G50" s="347"/>
      <c r="H50" s="347"/>
      <c r="I50" s="106"/>
      <c r="J50" s="34"/>
      <c r="K50" s="34"/>
      <c r="L50" s="107"/>
      <c r="S50" s="32"/>
      <c r="T50" s="32"/>
      <c r="U50" s="32"/>
      <c r="V50" s="32"/>
      <c r="W50" s="32"/>
      <c r="X50" s="32"/>
      <c r="Y50" s="32"/>
      <c r="Z50" s="32"/>
      <c r="AA50" s="32"/>
      <c r="AB50" s="32"/>
      <c r="AC50" s="32"/>
      <c r="AD50" s="32"/>
      <c r="AE50" s="32"/>
    </row>
    <row r="51" spans="1:47" s="2" customFormat="1" ht="6.95" customHeight="1">
      <c r="A51" s="32"/>
      <c r="B51" s="33"/>
      <c r="C51" s="34"/>
      <c r="D51" s="34"/>
      <c r="E51" s="34"/>
      <c r="F51" s="34"/>
      <c r="G51" s="34"/>
      <c r="H51" s="34"/>
      <c r="I51" s="106"/>
      <c r="J51" s="34"/>
      <c r="K51" s="34"/>
      <c r="L51" s="107"/>
      <c r="S51" s="32"/>
      <c r="T51" s="32"/>
      <c r="U51" s="32"/>
      <c r="V51" s="32"/>
      <c r="W51" s="32"/>
      <c r="X51" s="32"/>
      <c r="Y51" s="32"/>
      <c r="Z51" s="32"/>
      <c r="AA51" s="32"/>
      <c r="AB51" s="32"/>
      <c r="AC51" s="32"/>
      <c r="AD51" s="32"/>
      <c r="AE51" s="32"/>
    </row>
    <row r="52" spans="1:47" s="2" customFormat="1" ht="12" customHeight="1">
      <c r="A52" s="32"/>
      <c r="B52" s="33"/>
      <c r="C52" s="27" t="s">
        <v>22</v>
      </c>
      <c r="D52" s="34"/>
      <c r="E52" s="34"/>
      <c r="F52" s="25" t="str">
        <f>F12</f>
        <v xml:space="preserve"> Drchkov</v>
      </c>
      <c r="G52" s="34"/>
      <c r="H52" s="34"/>
      <c r="I52" s="109" t="s">
        <v>24</v>
      </c>
      <c r="J52" s="57" t="str">
        <f>IF(J12="","",J12)</f>
        <v>4. 3. 2020</v>
      </c>
      <c r="K52" s="34"/>
      <c r="L52" s="107"/>
      <c r="S52" s="32"/>
      <c r="T52" s="32"/>
      <c r="U52" s="32"/>
      <c r="V52" s="32"/>
      <c r="W52" s="32"/>
      <c r="X52" s="32"/>
      <c r="Y52" s="32"/>
      <c r="Z52" s="32"/>
      <c r="AA52" s="32"/>
      <c r="AB52" s="32"/>
      <c r="AC52" s="32"/>
      <c r="AD52" s="32"/>
      <c r="AE52" s="32"/>
    </row>
    <row r="53" spans="1:47" s="2" customFormat="1" ht="6.95" customHeight="1">
      <c r="A53" s="32"/>
      <c r="B53" s="33"/>
      <c r="C53" s="34"/>
      <c r="D53" s="34"/>
      <c r="E53" s="34"/>
      <c r="F53" s="34"/>
      <c r="G53" s="34"/>
      <c r="H53" s="34"/>
      <c r="I53" s="106"/>
      <c r="J53" s="34"/>
      <c r="K53" s="34"/>
      <c r="L53" s="107"/>
      <c r="S53" s="32"/>
      <c r="T53" s="32"/>
      <c r="U53" s="32"/>
      <c r="V53" s="32"/>
      <c r="W53" s="32"/>
      <c r="X53" s="32"/>
      <c r="Y53" s="32"/>
      <c r="Z53" s="32"/>
      <c r="AA53" s="32"/>
      <c r="AB53" s="32"/>
      <c r="AC53" s="32"/>
      <c r="AD53" s="32"/>
      <c r="AE53" s="32"/>
    </row>
    <row r="54" spans="1:47" s="2" customFormat="1" ht="15.2" customHeight="1">
      <c r="A54" s="32"/>
      <c r="B54" s="33"/>
      <c r="C54" s="27" t="s">
        <v>26</v>
      </c>
      <c r="D54" s="34"/>
      <c r="E54" s="34"/>
      <c r="F54" s="25" t="str">
        <f>E15</f>
        <v>Kejkula</v>
      </c>
      <c r="G54" s="34"/>
      <c r="H54" s="34"/>
      <c r="I54" s="109" t="s">
        <v>32</v>
      </c>
      <c r="J54" s="30" t="str">
        <f>E21</f>
        <v xml:space="preserve"> </v>
      </c>
      <c r="K54" s="34"/>
      <c r="L54" s="107"/>
      <c r="S54" s="32"/>
      <c r="T54" s="32"/>
      <c r="U54" s="32"/>
      <c r="V54" s="32"/>
      <c r="W54" s="32"/>
      <c r="X54" s="32"/>
      <c r="Y54" s="32"/>
      <c r="Z54" s="32"/>
      <c r="AA54" s="32"/>
      <c r="AB54" s="32"/>
      <c r="AC54" s="32"/>
      <c r="AD54" s="32"/>
      <c r="AE54" s="32"/>
    </row>
    <row r="55" spans="1:47" s="2" customFormat="1" ht="15.2" customHeight="1">
      <c r="A55" s="32"/>
      <c r="B55" s="33"/>
      <c r="C55" s="27" t="s">
        <v>30</v>
      </c>
      <c r="D55" s="34"/>
      <c r="E55" s="34"/>
      <c r="F55" s="25" t="str">
        <f>IF(E18="","",E18)</f>
        <v>Vyplň údaj</v>
      </c>
      <c r="G55" s="34"/>
      <c r="H55" s="34"/>
      <c r="I55" s="109" t="s">
        <v>35</v>
      </c>
      <c r="J55" s="30" t="str">
        <f>E24</f>
        <v>Bělehrad</v>
      </c>
      <c r="K55" s="34"/>
      <c r="L55" s="107"/>
      <c r="S55" s="32"/>
      <c r="T55" s="32"/>
      <c r="U55" s="32"/>
      <c r="V55" s="32"/>
      <c r="W55" s="32"/>
      <c r="X55" s="32"/>
      <c r="Y55" s="32"/>
      <c r="Z55" s="32"/>
      <c r="AA55" s="32"/>
      <c r="AB55" s="32"/>
      <c r="AC55" s="32"/>
      <c r="AD55" s="32"/>
      <c r="AE55" s="32"/>
    </row>
    <row r="56" spans="1:47" s="2" customFormat="1" ht="10.35" customHeight="1">
      <c r="A56" s="32"/>
      <c r="B56" s="33"/>
      <c r="C56" s="34"/>
      <c r="D56" s="34"/>
      <c r="E56" s="34"/>
      <c r="F56" s="34"/>
      <c r="G56" s="34"/>
      <c r="H56" s="34"/>
      <c r="I56" s="106"/>
      <c r="J56" s="34"/>
      <c r="K56" s="34"/>
      <c r="L56" s="107"/>
      <c r="S56" s="32"/>
      <c r="T56" s="32"/>
      <c r="U56" s="32"/>
      <c r="V56" s="32"/>
      <c r="W56" s="32"/>
      <c r="X56" s="32"/>
      <c r="Y56" s="32"/>
      <c r="Z56" s="32"/>
      <c r="AA56" s="32"/>
      <c r="AB56" s="32"/>
      <c r="AC56" s="32"/>
      <c r="AD56" s="32"/>
      <c r="AE56" s="32"/>
    </row>
    <row r="57" spans="1:47" s="2" customFormat="1" ht="29.25" customHeight="1">
      <c r="A57" s="32"/>
      <c r="B57" s="33"/>
      <c r="C57" s="138" t="s">
        <v>100</v>
      </c>
      <c r="D57" s="139"/>
      <c r="E57" s="139"/>
      <c r="F57" s="139"/>
      <c r="G57" s="139"/>
      <c r="H57" s="139"/>
      <c r="I57" s="140"/>
      <c r="J57" s="141" t="s">
        <v>101</v>
      </c>
      <c r="K57" s="139"/>
      <c r="L57" s="107"/>
      <c r="S57" s="32"/>
      <c r="T57" s="32"/>
      <c r="U57" s="32"/>
      <c r="V57" s="32"/>
      <c r="W57" s="32"/>
      <c r="X57" s="32"/>
      <c r="Y57" s="32"/>
      <c r="Z57" s="32"/>
      <c r="AA57" s="32"/>
      <c r="AB57" s="32"/>
      <c r="AC57" s="32"/>
      <c r="AD57" s="32"/>
      <c r="AE57" s="32"/>
    </row>
    <row r="58" spans="1:47" s="2" customFormat="1" ht="10.35" customHeight="1">
      <c r="A58" s="32"/>
      <c r="B58" s="33"/>
      <c r="C58" s="34"/>
      <c r="D58" s="34"/>
      <c r="E58" s="34"/>
      <c r="F58" s="34"/>
      <c r="G58" s="34"/>
      <c r="H58" s="34"/>
      <c r="I58" s="106"/>
      <c r="J58" s="34"/>
      <c r="K58" s="34"/>
      <c r="L58" s="107"/>
      <c r="S58" s="32"/>
      <c r="T58" s="32"/>
      <c r="U58" s="32"/>
      <c r="V58" s="32"/>
      <c r="W58" s="32"/>
      <c r="X58" s="32"/>
      <c r="Y58" s="32"/>
      <c r="Z58" s="32"/>
      <c r="AA58" s="32"/>
      <c r="AB58" s="32"/>
      <c r="AC58" s="32"/>
      <c r="AD58" s="32"/>
      <c r="AE58" s="32"/>
    </row>
    <row r="59" spans="1:47" s="2" customFormat="1" ht="22.9" customHeight="1">
      <c r="A59" s="32"/>
      <c r="B59" s="33"/>
      <c r="C59" s="142" t="s">
        <v>71</v>
      </c>
      <c r="D59" s="34"/>
      <c r="E59" s="34"/>
      <c r="F59" s="34"/>
      <c r="G59" s="34"/>
      <c r="H59" s="34"/>
      <c r="I59" s="106"/>
      <c r="J59" s="75">
        <f>J82</f>
        <v>0</v>
      </c>
      <c r="K59" s="34"/>
      <c r="L59" s="107"/>
      <c r="S59" s="32"/>
      <c r="T59" s="32"/>
      <c r="U59" s="32"/>
      <c r="V59" s="32"/>
      <c r="W59" s="32"/>
      <c r="X59" s="32"/>
      <c r="Y59" s="32"/>
      <c r="Z59" s="32"/>
      <c r="AA59" s="32"/>
      <c r="AB59" s="32"/>
      <c r="AC59" s="32"/>
      <c r="AD59" s="32"/>
      <c r="AE59" s="32"/>
      <c r="AU59" s="15" t="s">
        <v>102</v>
      </c>
    </row>
    <row r="60" spans="1:47" s="9" customFormat="1" ht="24.95" customHeight="1">
      <c r="B60" s="143"/>
      <c r="C60" s="144"/>
      <c r="D60" s="145" t="s">
        <v>1009</v>
      </c>
      <c r="E60" s="146"/>
      <c r="F60" s="146"/>
      <c r="G60" s="146"/>
      <c r="H60" s="146"/>
      <c r="I60" s="147"/>
      <c r="J60" s="148">
        <f>J83</f>
        <v>0</v>
      </c>
      <c r="K60" s="144"/>
      <c r="L60" s="149"/>
    </row>
    <row r="61" spans="1:47" s="10" customFormat="1" ht="19.899999999999999" customHeight="1">
      <c r="B61" s="150"/>
      <c r="C61" s="151"/>
      <c r="D61" s="152" t="s">
        <v>1010</v>
      </c>
      <c r="E61" s="153"/>
      <c r="F61" s="153"/>
      <c r="G61" s="153"/>
      <c r="H61" s="153"/>
      <c r="I61" s="154"/>
      <c r="J61" s="155">
        <f>J93</f>
        <v>0</v>
      </c>
      <c r="K61" s="151"/>
      <c r="L61" s="156"/>
    </row>
    <row r="62" spans="1:47" s="10" customFormat="1" ht="19.899999999999999" customHeight="1">
      <c r="B62" s="150"/>
      <c r="C62" s="151"/>
      <c r="D62" s="152" t="s">
        <v>1011</v>
      </c>
      <c r="E62" s="153"/>
      <c r="F62" s="153"/>
      <c r="G62" s="153"/>
      <c r="H62" s="153"/>
      <c r="I62" s="154"/>
      <c r="J62" s="155">
        <f>J95</f>
        <v>0</v>
      </c>
      <c r="K62" s="151"/>
      <c r="L62" s="156"/>
    </row>
    <row r="63" spans="1:47" s="2" customFormat="1" ht="21.75" customHeight="1">
      <c r="A63" s="32"/>
      <c r="B63" s="33"/>
      <c r="C63" s="34"/>
      <c r="D63" s="34"/>
      <c r="E63" s="34"/>
      <c r="F63" s="34"/>
      <c r="G63" s="34"/>
      <c r="H63" s="34"/>
      <c r="I63" s="106"/>
      <c r="J63" s="34"/>
      <c r="K63" s="34"/>
      <c r="L63" s="107"/>
      <c r="S63" s="32"/>
      <c r="T63" s="32"/>
      <c r="U63" s="32"/>
      <c r="V63" s="32"/>
      <c r="W63" s="32"/>
      <c r="X63" s="32"/>
      <c r="Y63" s="32"/>
      <c r="Z63" s="32"/>
      <c r="AA63" s="32"/>
      <c r="AB63" s="32"/>
      <c r="AC63" s="32"/>
      <c r="AD63" s="32"/>
      <c r="AE63" s="32"/>
    </row>
    <row r="64" spans="1:47" s="2" customFormat="1" ht="6.95" customHeight="1">
      <c r="A64" s="32"/>
      <c r="B64" s="45"/>
      <c r="C64" s="46"/>
      <c r="D64" s="46"/>
      <c r="E64" s="46"/>
      <c r="F64" s="46"/>
      <c r="G64" s="46"/>
      <c r="H64" s="46"/>
      <c r="I64" s="134"/>
      <c r="J64" s="46"/>
      <c r="K64" s="46"/>
      <c r="L64" s="107"/>
      <c r="S64" s="32"/>
      <c r="T64" s="32"/>
      <c r="U64" s="32"/>
      <c r="V64" s="32"/>
      <c r="W64" s="32"/>
      <c r="X64" s="32"/>
      <c r="Y64" s="32"/>
      <c r="Z64" s="32"/>
      <c r="AA64" s="32"/>
      <c r="AB64" s="32"/>
      <c r="AC64" s="32"/>
      <c r="AD64" s="32"/>
      <c r="AE64" s="32"/>
    </row>
    <row r="68" spans="1:31" s="2" customFormat="1" ht="6.95" customHeight="1">
      <c r="A68" s="32"/>
      <c r="B68" s="47"/>
      <c r="C68" s="48"/>
      <c r="D68" s="48"/>
      <c r="E68" s="48"/>
      <c r="F68" s="48"/>
      <c r="G68" s="48"/>
      <c r="H68" s="48"/>
      <c r="I68" s="137"/>
      <c r="J68" s="48"/>
      <c r="K68" s="48"/>
      <c r="L68" s="107"/>
      <c r="S68" s="32"/>
      <c r="T68" s="32"/>
      <c r="U68" s="32"/>
      <c r="V68" s="32"/>
      <c r="W68" s="32"/>
      <c r="X68" s="32"/>
      <c r="Y68" s="32"/>
      <c r="Z68" s="32"/>
      <c r="AA68" s="32"/>
      <c r="AB68" s="32"/>
      <c r="AC68" s="32"/>
      <c r="AD68" s="32"/>
      <c r="AE68" s="32"/>
    </row>
    <row r="69" spans="1:31" s="2" customFormat="1" ht="24.95" customHeight="1">
      <c r="A69" s="32"/>
      <c r="B69" s="33"/>
      <c r="C69" s="21" t="s">
        <v>113</v>
      </c>
      <c r="D69" s="34"/>
      <c r="E69" s="34"/>
      <c r="F69" s="34"/>
      <c r="G69" s="34"/>
      <c r="H69" s="34"/>
      <c r="I69" s="106"/>
      <c r="J69" s="34"/>
      <c r="K69" s="34"/>
      <c r="L69" s="107"/>
      <c r="S69" s="32"/>
      <c r="T69" s="32"/>
      <c r="U69" s="32"/>
      <c r="V69" s="32"/>
      <c r="W69" s="32"/>
      <c r="X69" s="32"/>
      <c r="Y69" s="32"/>
      <c r="Z69" s="32"/>
      <c r="AA69" s="32"/>
      <c r="AB69" s="32"/>
      <c r="AC69" s="32"/>
      <c r="AD69" s="32"/>
      <c r="AE69" s="32"/>
    </row>
    <row r="70" spans="1:31" s="2" customFormat="1" ht="6.95" customHeight="1">
      <c r="A70" s="32"/>
      <c r="B70" s="33"/>
      <c r="C70" s="34"/>
      <c r="D70" s="34"/>
      <c r="E70" s="34"/>
      <c r="F70" s="34"/>
      <c r="G70" s="34"/>
      <c r="H70" s="34"/>
      <c r="I70" s="106"/>
      <c r="J70" s="34"/>
      <c r="K70" s="34"/>
      <c r="L70" s="107"/>
      <c r="S70" s="32"/>
      <c r="T70" s="32"/>
      <c r="U70" s="32"/>
      <c r="V70" s="32"/>
      <c r="W70" s="32"/>
      <c r="X70" s="32"/>
      <c r="Y70" s="32"/>
      <c r="Z70" s="32"/>
      <c r="AA70" s="32"/>
      <c r="AB70" s="32"/>
      <c r="AC70" s="32"/>
      <c r="AD70" s="32"/>
      <c r="AE70" s="32"/>
    </row>
    <row r="71" spans="1:31" s="2" customFormat="1" ht="12" customHeight="1">
      <c r="A71" s="32"/>
      <c r="B71" s="33"/>
      <c r="C71" s="27" t="s">
        <v>16</v>
      </c>
      <c r="D71" s="34"/>
      <c r="E71" s="34"/>
      <c r="F71" s="34"/>
      <c r="G71" s="34"/>
      <c r="H71" s="34"/>
      <c r="I71" s="106"/>
      <c r="J71" s="34"/>
      <c r="K71" s="34"/>
      <c r="L71" s="107"/>
      <c r="S71" s="32"/>
      <c r="T71" s="32"/>
      <c r="U71" s="32"/>
      <c r="V71" s="32"/>
      <c r="W71" s="32"/>
      <c r="X71" s="32"/>
      <c r="Y71" s="32"/>
      <c r="Z71" s="32"/>
      <c r="AA71" s="32"/>
      <c r="AB71" s="32"/>
      <c r="AC71" s="32"/>
      <c r="AD71" s="32"/>
      <c r="AE71" s="32"/>
    </row>
    <row r="72" spans="1:31" s="2" customFormat="1" ht="16.5" customHeight="1">
      <c r="A72" s="32"/>
      <c r="B72" s="33"/>
      <c r="C72" s="34"/>
      <c r="D72" s="34"/>
      <c r="E72" s="345" t="str">
        <f>E7</f>
        <v>Oprava PZS v km 16,727 a 17,104 na trati Praha - Turnov</v>
      </c>
      <c r="F72" s="346"/>
      <c r="G72" s="346"/>
      <c r="H72" s="346"/>
      <c r="I72" s="106"/>
      <c r="J72" s="34"/>
      <c r="K72" s="34"/>
      <c r="L72" s="107"/>
      <c r="S72" s="32"/>
      <c r="T72" s="32"/>
      <c r="U72" s="32"/>
      <c r="V72" s="32"/>
      <c r="W72" s="32"/>
      <c r="X72" s="32"/>
      <c r="Y72" s="32"/>
      <c r="Z72" s="32"/>
      <c r="AA72" s="32"/>
      <c r="AB72" s="32"/>
      <c r="AC72" s="32"/>
      <c r="AD72" s="32"/>
      <c r="AE72" s="32"/>
    </row>
    <row r="73" spans="1:31" s="2" customFormat="1" ht="12" customHeight="1">
      <c r="A73" s="32"/>
      <c r="B73" s="33"/>
      <c r="C73" s="27" t="s">
        <v>96</v>
      </c>
      <c r="D73" s="34"/>
      <c r="E73" s="34"/>
      <c r="F73" s="34"/>
      <c r="G73" s="34"/>
      <c r="H73" s="34"/>
      <c r="I73" s="106"/>
      <c r="J73" s="34"/>
      <c r="K73" s="34"/>
      <c r="L73" s="107"/>
      <c r="S73" s="32"/>
      <c r="T73" s="32"/>
      <c r="U73" s="32"/>
      <c r="V73" s="32"/>
      <c r="W73" s="32"/>
      <c r="X73" s="32"/>
      <c r="Y73" s="32"/>
      <c r="Z73" s="32"/>
      <c r="AA73" s="32"/>
      <c r="AB73" s="32"/>
      <c r="AC73" s="32"/>
      <c r="AD73" s="32"/>
      <c r="AE73" s="32"/>
    </row>
    <row r="74" spans="1:31" s="2" customFormat="1" ht="16.5" customHeight="1">
      <c r="A74" s="32"/>
      <c r="B74" s="33"/>
      <c r="C74" s="34"/>
      <c r="D74" s="34"/>
      <c r="E74" s="298" t="str">
        <f>E9</f>
        <v>03 - VRN</v>
      </c>
      <c r="F74" s="347"/>
      <c r="G74" s="347"/>
      <c r="H74" s="347"/>
      <c r="I74" s="106"/>
      <c r="J74" s="34"/>
      <c r="K74" s="34"/>
      <c r="L74" s="107"/>
      <c r="S74" s="32"/>
      <c r="T74" s="32"/>
      <c r="U74" s="32"/>
      <c r="V74" s="32"/>
      <c r="W74" s="32"/>
      <c r="X74" s="32"/>
      <c r="Y74" s="32"/>
      <c r="Z74" s="32"/>
      <c r="AA74" s="32"/>
      <c r="AB74" s="32"/>
      <c r="AC74" s="32"/>
      <c r="AD74" s="32"/>
      <c r="AE74" s="32"/>
    </row>
    <row r="75" spans="1:31" s="2" customFormat="1" ht="6.95" customHeight="1">
      <c r="A75" s="32"/>
      <c r="B75" s="33"/>
      <c r="C75" s="34"/>
      <c r="D75" s="34"/>
      <c r="E75" s="34"/>
      <c r="F75" s="34"/>
      <c r="G75" s="34"/>
      <c r="H75" s="34"/>
      <c r="I75" s="106"/>
      <c r="J75" s="34"/>
      <c r="K75" s="34"/>
      <c r="L75" s="107"/>
      <c r="S75" s="32"/>
      <c r="T75" s="32"/>
      <c r="U75" s="32"/>
      <c r="V75" s="32"/>
      <c r="W75" s="32"/>
      <c r="X75" s="32"/>
      <c r="Y75" s="32"/>
      <c r="Z75" s="32"/>
      <c r="AA75" s="32"/>
      <c r="AB75" s="32"/>
      <c r="AC75" s="32"/>
      <c r="AD75" s="32"/>
      <c r="AE75" s="32"/>
    </row>
    <row r="76" spans="1:31" s="2" customFormat="1" ht="12" customHeight="1">
      <c r="A76" s="32"/>
      <c r="B76" s="33"/>
      <c r="C76" s="27" t="s">
        <v>22</v>
      </c>
      <c r="D76" s="34"/>
      <c r="E76" s="34"/>
      <c r="F76" s="25" t="str">
        <f>F12</f>
        <v xml:space="preserve"> Drchkov</v>
      </c>
      <c r="G76" s="34"/>
      <c r="H76" s="34"/>
      <c r="I76" s="109" t="s">
        <v>24</v>
      </c>
      <c r="J76" s="57" t="str">
        <f>IF(J12="","",J12)</f>
        <v>4. 3. 2020</v>
      </c>
      <c r="K76" s="34"/>
      <c r="L76" s="107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6.95" customHeight="1">
      <c r="A77" s="32"/>
      <c r="B77" s="33"/>
      <c r="C77" s="34"/>
      <c r="D77" s="34"/>
      <c r="E77" s="34"/>
      <c r="F77" s="34"/>
      <c r="G77" s="34"/>
      <c r="H77" s="34"/>
      <c r="I77" s="106"/>
      <c r="J77" s="34"/>
      <c r="K77" s="34"/>
      <c r="L77" s="107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78" spans="1:31" s="2" customFormat="1" ht="15.2" customHeight="1">
      <c r="A78" s="32"/>
      <c r="B78" s="33"/>
      <c r="C78" s="27" t="s">
        <v>26</v>
      </c>
      <c r="D78" s="34"/>
      <c r="E78" s="34"/>
      <c r="F78" s="25" t="str">
        <f>E15</f>
        <v>Kejkula</v>
      </c>
      <c r="G78" s="34"/>
      <c r="H78" s="34"/>
      <c r="I78" s="109" t="s">
        <v>32</v>
      </c>
      <c r="J78" s="30" t="str">
        <f>E21</f>
        <v xml:space="preserve"> </v>
      </c>
      <c r="K78" s="34"/>
      <c r="L78" s="107"/>
      <c r="S78" s="32"/>
      <c r="T78" s="32"/>
      <c r="U78" s="32"/>
      <c r="V78" s="32"/>
      <c r="W78" s="32"/>
      <c r="X78" s="32"/>
      <c r="Y78" s="32"/>
      <c r="Z78" s="32"/>
      <c r="AA78" s="32"/>
      <c r="AB78" s="32"/>
      <c r="AC78" s="32"/>
      <c r="AD78" s="32"/>
      <c r="AE78" s="32"/>
    </row>
    <row r="79" spans="1:31" s="2" customFormat="1" ht="15.2" customHeight="1">
      <c r="A79" s="32"/>
      <c r="B79" s="33"/>
      <c r="C79" s="27" t="s">
        <v>30</v>
      </c>
      <c r="D79" s="34"/>
      <c r="E79" s="34"/>
      <c r="F79" s="25" t="str">
        <f>IF(E18="","",E18)</f>
        <v>Vyplň údaj</v>
      </c>
      <c r="G79" s="34"/>
      <c r="H79" s="34"/>
      <c r="I79" s="109" t="s">
        <v>35</v>
      </c>
      <c r="J79" s="30" t="str">
        <f>E24</f>
        <v>Bělehrad</v>
      </c>
      <c r="K79" s="34"/>
      <c r="L79" s="107"/>
      <c r="S79" s="32"/>
      <c r="T79" s="32"/>
      <c r="U79" s="32"/>
      <c r="V79" s="32"/>
      <c r="W79" s="32"/>
      <c r="X79" s="32"/>
      <c r="Y79" s="32"/>
      <c r="Z79" s="32"/>
      <c r="AA79" s="32"/>
      <c r="AB79" s="32"/>
      <c r="AC79" s="32"/>
      <c r="AD79" s="32"/>
      <c r="AE79" s="32"/>
    </row>
    <row r="80" spans="1:31" s="2" customFormat="1" ht="10.35" customHeight="1">
      <c r="A80" s="32"/>
      <c r="B80" s="33"/>
      <c r="C80" s="34"/>
      <c r="D80" s="34"/>
      <c r="E80" s="34"/>
      <c r="F80" s="34"/>
      <c r="G80" s="34"/>
      <c r="H80" s="34"/>
      <c r="I80" s="106"/>
      <c r="J80" s="34"/>
      <c r="K80" s="34"/>
      <c r="L80" s="107"/>
      <c r="S80" s="32"/>
      <c r="T80" s="32"/>
      <c r="U80" s="32"/>
      <c r="V80" s="32"/>
      <c r="W80" s="32"/>
      <c r="X80" s="32"/>
      <c r="Y80" s="32"/>
      <c r="Z80" s="32"/>
      <c r="AA80" s="32"/>
      <c r="AB80" s="32"/>
      <c r="AC80" s="32"/>
      <c r="AD80" s="32"/>
      <c r="AE80" s="32"/>
    </row>
    <row r="81" spans="1:65" s="11" customFormat="1" ht="29.25" customHeight="1">
      <c r="A81" s="157"/>
      <c r="B81" s="158"/>
      <c r="C81" s="159" t="s">
        <v>114</v>
      </c>
      <c r="D81" s="160" t="s">
        <v>58</v>
      </c>
      <c r="E81" s="160" t="s">
        <v>54</v>
      </c>
      <c r="F81" s="160" t="s">
        <v>55</v>
      </c>
      <c r="G81" s="160" t="s">
        <v>115</v>
      </c>
      <c r="H81" s="160" t="s">
        <v>116</v>
      </c>
      <c r="I81" s="161" t="s">
        <v>117</v>
      </c>
      <c r="J81" s="160" t="s">
        <v>101</v>
      </c>
      <c r="K81" s="162" t="s">
        <v>118</v>
      </c>
      <c r="L81" s="163"/>
      <c r="M81" s="66" t="s">
        <v>19</v>
      </c>
      <c r="N81" s="67" t="s">
        <v>43</v>
      </c>
      <c r="O81" s="67" t="s">
        <v>119</v>
      </c>
      <c r="P81" s="67" t="s">
        <v>120</v>
      </c>
      <c r="Q81" s="67" t="s">
        <v>121</v>
      </c>
      <c r="R81" s="67" t="s">
        <v>122</v>
      </c>
      <c r="S81" s="67" t="s">
        <v>123</v>
      </c>
      <c r="T81" s="68" t="s">
        <v>124</v>
      </c>
      <c r="U81" s="157"/>
      <c r="V81" s="157"/>
      <c r="W81" s="157"/>
      <c r="X81" s="157"/>
      <c r="Y81" s="157"/>
      <c r="Z81" s="157"/>
      <c r="AA81" s="157"/>
      <c r="AB81" s="157"/>
      <c r="AC81" s="157"/>
      <c r="AD81" s="157"/>
      <c r="AE81" s="157"/>
    </row>
    <row r="82" spans="1:65" s="2" customFormat="1" ht="22.9" customHeight="1">
      <c r="A82" s="32"/>
      <c r="B82" s="33"/>
      <c r="C82" s="73" t="s">
        <v>125</v>
      </c>
      <c r="D82" s="34"/>
      <c r="E82" s="34"/>
      <c r="F82" s="34"/>
      <c r="G82" s="34"/>
      <c r="H82" s="34"/>
      <c r="I82" s="106"/>
      <c r="J82" s="164">
        <f>BK82</f>
        <v>0</v>
      </c>
      <c r="K82" s="34"/>
      <c r="L82" s="37"/>
      <c r="M82" s="69"/>
      <c r="N82" s="165"/>
      <c r="O82" s="70"/>
      <c r="P82" s="166">
        <f>P83</f>
        <v>0</v>
      </c>
      <c r="Q82" s="70"/>
      <c r="R82" s="166">
        <f>R83</f>
        <v>0</v>
      </c>
      <c r="S82" s="70"/>
      <c r="T82" s="167">
        <f>T83</f>
        <v>0</v>
      </c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  <c r="AT82" s="15" t="s">
        <v>72</v>
      </c>
      <c r="AU82" s="15" t="s">
        <v>102</v>
      </c>
      <c r="BK82" s="168">
        <f>BK83</f>
        <v>0</v>
      </c>
    </row>
    <row r="83" spans="1:65" s="12" customFormat="1" ht="25.9" customHeight="1">
      <c r="B83" s="169"/>
      <c r="C83" s="170"/>
      <c r="D83" s="171" t="s">
        <v>72</v>
      </c>
      <c r="E83" s="172" t="s">
        <v>92</v>
      </c>
      <c r="F83" s="172" t="s">
        <v>1012</v>
      </c>
      <c r="G83" s="170"/>
      <c r="H83" s="170"/>
      <c r="I83" s="173"/>
      <c r="J83" s="174">
        <f>BK83</f>
        <v>0</v>
      </c>
      <c r="K83" s="170"/>
      <c r="L83" s="175"/>
      <c r="M83" s="176"/>
      <c r="N83" s="177"/>
      <c r="O83" s="177"/>
      <c r="P83" s="178">
        <f>P84+SUM(P85:P93)+P95</f>
        <v>0</v>
      </c>
      <c r="Q83" s="177"/>
      <c r="R83" s="178">
        <f>R84+SUM(R85:R93)+R95</f>
        <v>0</v>
      </c>
      <c r="S83" s="177"/>
      <c r="T83" s="179">
        <f>T84+SUM(T85:T93)+T95</f>
        <v>0</v>
      </c>
      <c r="AR83" s="180" t="s">
        <v>156</v>
      </c>
      <c r="AT83" s="181" t="s">
        <v>72</v>
      </c>
      <c r="AU83" s="181" t="s">
        <v>73</v>
      </c>
      <c r="AY83" s="180" t="s">
        <v>128</v>
      </c>
      <c r="BK83" s="182">
        <f>BK84+SUM(BK85:BK93)+BK95</f>
        <v>0</v>
      </c>
    </row>
    <row r="84" spans="1:65" s="2" customFormat="1" ht="21.75" customHeight="1">
      <c r="A84" s="32"/>
      <c r="B84" s="33"/>
      <c r="C84" s="197" t="s">
        <v>186</v>
      </c>
      <c r="D84" s="197" t="s">
        <v>200</v>
      </c>
      <c r="E84" s="198" t="s">
        <v>1013</v>
      </c>
      <c r="F84" s="199" t="s">
        <v>1014</v>
      </c>
      <c r="G84" s="200" t="s">
        <v>1015</v>
      </c>
      <c r="H84" s="219"/>
      <c r="I84" s="202"/>
      <c r="J84" s="203">
        <f>ROUND(I84*H84,2)</f>
        <v>0</v>
      </c>
      <c r="K84" s="199" t="s">
        <v>163</v>
      </c>
      <c r="L84" s="37"/>
      <c r="M84" s="204" t="s">
        <v>19</v>
      </c>
      <c r="N84" s="205" t="s">
        <v>44</v>
      </c>
      <c r="O84" s="62"/>
      <c r="P84" s="193">
        <f>O84*H84</f>
        <v>0</v>
      </c>
      <c r="Q84" s="193">
        <v>0</v>
      </c>
      <c r="R84" s="193">
        <f>Q84*H84</f>
        <v>0</v>
      </c>
      <c r="S84" s="193">
        <v>0</v>
      </c>
      <c r="T84" s="194">
        <f>S84*H84</f>
        <v>0</v>
      </c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  <c r="AR84" s="195" t="s">
        <v>1016</v>
      </c>
      <c r="AT84" s="195" t="s">
        <v>200</v>
      </c>
      <c r="AU84" s="195" t="s">
        <v>81</v>
      </c>
      <c r="AY84" s="15" t="s">
        <v>128</v>
      </c>
      <c r="BE84" s="196">
        <f>IF(N84="základní",J84,0)</f>
        <v>0</v>
      </c>
      <c r="BF84" s="196">
        <f>IF(N84="snížená",J84,0)</f>
        <v>0</v>
      </c>
      <c r="BG84" s="196">
        <f>IF(N84="zákl. přenesená",J84,0)</f>
        <v>0</v>
      </c>
      <c r="BH84" s="196">
        <f>IF(N84="sníž. přenesená",J84,0)</f>
        <v>0</v>
      </c>
      <c r="BI84" s="196">
        <f>IF(N84="nulová",J84,0)</f>
        <v>0</v>
      </c>
      <c r="BJ84" s="15" t="s">
        <v>81</v>
      </c>
      <c r="BK84" s="196">
        <f>ROUND(I84*H84,2)</f>
        <v>0</v>
      </c>
      <c r="BL84" s="15" t="s">
        <v>1016</v>
      </c>
      <c r="BM84" s="195" t="s">
        <v>1017</v>
      </c>
    </row>
    <row r="85" spans="1:65" s="2" customFormat="1" ht="21.75" customHeight="1">
      <c r="A85" s="32"/>
      <c r="B85" s="33"/>
      <c r="C85" s="197" t="s">
        <v>199</v>
      </c>
      <c r="D85" s="197" t="s">
        <v>200</v>
      </c>
      <c r="E85" s="198" t="s">
        <v>1018</v>
      </c>
      <c r="F85" s="199" t="s">
        <v>1019</v>
      </c>
      <c r="G85" s="200" t="s">
        <v>1015</v>
      </c>
      <c r="H85" s="219"/>
      <c r="I85" s="202"/>
      <c r="J85" s="203">
        <f>ROUND(I85*H85,2)</f>
        <v>0</v>
      </c>
      <c r="K85" s="199" t="s">
        <v>163</v>
      </c>
      <c r="L85" s="37"/>
      <c r="M85" s="204" t="s">
        <v>19</v>
      </c>
      <c r="N85" s="205" t="s">
        <v>44</v>
      </c>
      <c r="O85" s="62"/>
      <c r="P85" s="193">
        <f>O85*H85</f>
        <v>0</v>
      </c>
      <c r="Q85" s="193">
        <v>0</v>
      </c>
      <c r="R85" s="193">
        <f>Q85*H85</f>
        <v>0</v>
      </c>
      <c r="S85" s="193">
        <v>0</v>
      </c>
      <c r="T85" s="194">
        <f>S85*H85</f>
        <v>0</v>
      </c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  <c r="AR85" s="195" t="s">
        <v>1016</v>
      </c>
      <c r="AT85" s="195" t="s">
        <v>200</v>
      </c>
      <c r="AU85" s="195" t="s">
        <v>81</v>
      </c>
      <c r="AY85" s="15" t="s">
        <v>128</v>
      </c>
      <c r="BE85" s="196">
        <f>IF(N85="základní",J85,0)</f>
        <v>0</v>
      </c>
      <c r="BF85" s="196">
        <f>IF(N85="snížená",J85,0)</f>
        <v>0</v>
      </c>
      <c r="BG85" s="196">
        <f>IF(N85="zákl. přenesená",J85,0)</f>
        <v>0</v>
      </c>
      <c r="BH85" s="196">
        <f>IF(N85="sníž. přenesená",J85,0)</f>
        <v>0</v>
      </c>
      <c r="BI85" s="196">
        <f>IF(N85="nulová",J85,0)</f>
        <v>0</v>
      </c>
      <c r="BJ85" s="15" t="s">
        <v>81</v>
      </c>
      <c r="BK85" s="196">
        <f>ROUND(I85*H85,2)</f>
        <v>0</v>
      </c>
      <c r="BL85" s="15" t="s">
        <v>1016</v>
      </c>
      <c r="BM85" s="195" t="s">
        <v>1020</v>
      </c>
    </row>
    <row r="86" spans="1:65" s="2" customFormat="1" ht="21.75" customHeight="1">
      <c r="A86" s="32"/>
      <c r="B86" s="33"/>
      <c r="C86" s="197" t="s">
        <v>204</v>
      </c>
      <c r="D86" s="197" t="s">
        <v>200</v>
      </c>
      <c r="E86" s="198" t="s">
        <v>1021</v>
      </c>
      <c r="F86" s="199" t="s">
        <v>1022</v>
      </c>
      <c r="G86" s="200" t="s">
        <v>1015</v>
      </c>
      <c r="H86" s="219"/>
      <c r="I86" s="202"/>
      <c r="J86" s="203">
        <f>ROUND(I86*H86,2)</f>
        <v>0</v>
      </c>
      <c r="K86" s="199" t="s">
        <v>163</v>
      </c>
      <c r="L86" s="37"/>
      <c r="M86" s="204" t="s">
        <v>19</v>
      </c>
      <c r="N86" s="205" t="s">
        <v>44</v>
      </c>
      <c r="O86" s="62"/>
      <c r="P86" s="193">
        <f>O86*H86</f>
        <v>0</v>
      </c>
      <c r="Q86" s="193">
        <v>0</v>
      </c>
      <c r="R86" s="193">
        <f>Q86*H86</f>
        <v>0</v>
      </c>
      <c r="S86" s="193">
        <v>0</v>
      </c>
      <c r="T86" s="194">
        <f>S86*H86</f>
        <v>0</v>
      </c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  <c r="AR86" s="195" t="s">
        <v>1016</v>
      </c>
      <c r="AT86" s="195" t="s">
        <v>200</v>
      </c>
      <c r="AU86" s="195" t="s">
        <v>81</v>
      </c>
      <c r="AY86" s="15" t="s">
        <v>128</v>
      </c>
      <c r="BE86" s="196">
        <f>IF(N86="základní",J86,0)</f>
        <v>0</v>
      </c>
      <c r="BF86" s="196">
        <f>IF(N86="snížená",J86,0)</f>
        <v>0</v>
      </c>
      <c r="BG86" s="196">
        <f>IF(N86="zákl. přenesená",J86,0)</f>
        <v>0</v>
      </c>
      <c r="BH86" s="196">
        <f>IF(N86="sníž. přenesená",J86,0)</f>
        <v>0</v>
      </c>
      <c r="BI86" s="196">
        <f>IF(N86="nulová",J86,0)</f>
        <v>0</v>
      </c>
      <c r="BJ86" s="15" t="s">
        <v>81</v>
      </c>
      <c r="BK86" s="196">
        <f>ROUND(I86*H86,2)</f>
        <v>0</v>
      </c>
      <c r="BL86" s="15" t="s">
        <v>1016</v>
      </c>
      <c r="BM86" s="195" t="s">
        <v>1023</v>
      </c>
    </row>
    <row r="87" spans="1:65" s="2" customFormat="1" ht="21.75" customHeight="1">
      <c r="A87" s="32"/>
      <c r="B87" s="33"/>
      <c r="C87" s="197" t="s">
        <v>208</v>
      </c>
      <c r="D87" s="197" t="s">
        <v>200</v>
      </c>
      <c r="E87" s="198" t="s">
        <v>1024</v>
      </c>
      <c r="F87" s="199" t="s">
        <v>1025</v>
      </c>
      <c r="G87" s="200" t="s">
        <v>1015</v>
      </c>
      <c r="H87" s="219"/>
      <c r="I87" s="202"/>
      <c r="J87" s="203">
        <f>ROUND(I87*H87,2)</f>
        <v>0</v>
      </c>
      <c r="K87" s="199" t="s">
        <v>163</v>
      </c>
      <c r="L87" s="37"/>
      <c r="M87" s="204" t="s">
        <v>19</v>
      </c>
      <c r="N87" s="205" t="s">
        <v>44</v>
      </c>
      <c r="O87" s="62"/>
      <c r="P87" s="193">
        <f>O87*H87</f>
        <v>0</v>
      </c>
      <c r="Q87" s="193">
        <v>0</v>
      </c>
      <c r="R87" s="193">
        <f>Q87*H87</f>
        <v>0</v>
      </c>
      <c r="S87" s="193">
        <v>0</v>
      </c>
      <c r="T87" s="194">
        <f>S87*H87</f>
        <v>0</v>
      </c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  <c r="AR87" s="195" t="s">
        <v>1016</v>
      </c>
      <c r="AT87" s="195" t="s">
        <v>200</v>
      </c>
      <c r="AU87" s="195" t="s">
        <v>81</v>
      </c>
      <c r="AY87" s="15" t="s">
        <v>128</v>
      </c>
      <c r="BE87" s="196">
        <f>IF(N87="základní",J87,0)</f>
        <v>0</v>
      </c>
      <c r="BF87" s="196">
        <f>IF(N87="snížená",J87,0)</f>
        <v>0</v>
      </c>
      <c r="BG87" s="196">
        <f>IF(N87="zákl. přenesená",J87,0)</f>
        <v>0</v>
      </c>
      <c r="BH87" s="196">
        <f>IF(N87="sníž. přenesená",J87,0)</f>
        <v>0</v>
      </c>
      <c r="BI87" s="196">
        <f>IF(N87="nulová",J87,0)</f>
        <v>0</v>
      </c>
      <c r="BJ87" s="15" t="s">
        <v>81</v>
      </c>
      <c r="BK87" s="196">
        <f>ROUND(I87*H87,2)</f>
        <v>0</v>
      </c>
      <c r="BL87" s="15" t="s">
        <v>1016</v>
      </c>
      <c r="BM87" s="195" t="s">
        <v>1026</v>
      </c>
    </row>
    <row r="88" spans="1:65" s="2" customFormat="1" ht="19.5">
      <c r="A88" s="32"/>
      <c r="B88" s="33"/>
      <c r="C88" s="34"/>
      <c r="D88" s="208" t="s">
        <v>324</v>
      </c>
      <c r="E88" s="34"/>
      <c r="F88" s="209" t="s">
        <v>1027</v>
      </c>
      <c r="G88" s="34"/>
      <c r="H88" s="34"/>
      <c r="I88" s="106"/>
      <c r="J88" s="34"/>
      <c r="K88" s="34"/>
      <c r="L88" s="37"/>
      <c r="M88" s="210"/>
      <c r="N88" s="211"/>
      <c r="O88" s="62"/>
      <c r="P88" s="62"/>
      <c r="Q88" s="62"/>
      <c r="R88" s="62"/>
      <c r="S88" s="62"/>
      <c r="T88" s="63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  <c r="AT88" s="15" t="s">
        <v>324</v>
      </c>
      <c r="AU88" s="15" t="s">
        <v>81</v>
      </c>
    </row>
    <row r="89" spans="1:65" s="2" customFormat="1" ht="33" customHeight="1">
      <c r="A89" s="32"/>
      <c r="B89" s="33"/>
      <c r="C89" s="197" t="s">
        <v>223</v>
      </c>
      <c r="D89" s="197" t="s">
        <v>200</v>
      </c>
      <c r="E89" s="198" t="s">
        <v>1028</v>
      </c>
      <c r="F89" s="199" t="s">
        <v>1029</v>
      </c>
      <c r="G89" s="200" t="s">
        <v>1015</v>
      </c>
      <c r="H89" s="219"/>
      <c r="I89" s="202"/>
      <c r="J89" s="203">
        <f>ROUND(I89*H89,2)</f>
        <v>0</v>
      </c>
      <c r="K89" s="199" t="s">
        <v>163</v>
      </c>
      <c r="L89" s="37"/>
      <c r="M89" s="204" t="s">
        <v>19</v>
      </c>
      <c r="N89" s="205" t="s">
        <v>44</v>
      </c>
      <c r="O89" s="62"/>
      <c r="P89" s="193">
        <f>O89*H89</f>
        <v>0</v>
      </c>
      <c r="Q89" s="193">
        <v>0</v>
      </c>
      <c r="R89" s="193">
        <f>Q89*H89</f>
        <v>0</v>
      </c>
      <c r="S89" s="193">
        <v>0</v>
      </c>
      <c r="T89" s="194">
        <f>S89*H89</f>
        <v>0</v>
      </c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  <c r="AR89" s="195" t="s">
        <v>1016</v>
      </c>
      <c r="AT89" s="195" t="s">
        <v>200</v>
      </c>
      <c r="AU89" s="195" t="s">
        <v>81</v>
      </c>
      <c r="AY89" s="15" t="s">
        <v>128</v>
      </c>
      <c r="BE89" s="196">
        <f>IF(N89="základní",J89,0)</f>
        <v>0</v>
      </c>
      <c r="BF89" s="196">
        <f>IF(N89="snížená",J89,0)</f>
        <v>0</v>
      </c>
      <c r="BG89" s="196">
        <f>IF(N89="zákl. přenesená",J89,0)</f>
        <v>0</v>
      </c>
      <c r="BH89" s="196">
        <f>IF(N89="sníž. přenesená",J89,0)</f>
        <v>0</v>
      </c>
      <c r="BI89" s="196">
        <f>IF(N89="nulová",J89,0)</f>
        <v>0</v>
      </c>
      <c r="BJ89" s="15" t="s">
        <v>81</v>
      </c>
      <c r="BK89" s="196">
        <f>ROUND(I89*H89,2)</f>
        <v>0</v>
      </c>
      <c r="BL89" s="15" t="s">
        <v>1016</v>
      </c>
      <c r="BM89" s="195" t="s">
        <v>1030</v>
      </c>
    </row>
    <row r="90" spans="1:65" s="2" customFormat="1" ht="19.5">
      <c r="A90" s="32"/>
      <c r="B90" s="33"/>
      <c r="C90" s="34"/>
      <c r="D90" s="208" t="s">
        <v>324</v>
      </c>
      <c r="E90" s="34"/>
      <c r="F90" s="209" t="s">
        <v>1027</v>
      </c>
      <c r="G90" s="34"/>
      <c r="H90" s="34"/>
      <c r="I90" s="106"/>
      <c r="J90" s="34"/>
      <c r="K90" s="34"/>
      <c r="L90" s="37"/>
      <c r="M90" s="210"/>
      <c r="N90" s="211"/>
      <c r="O90" s="62"/>
      <c r="P90" s="62"/>
      <c r="Q90" s="62"/>
      <c r="R90" s="62"/>
      <c r="S90" s="62"/>
      <c r="T90" s="63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  <c r="AT90" s="15" t="s">
        <v>324</v>
      </c>
      <c r="AU90" s="15" t="s">
        <v>81</v>
      </c>
    </row>
    <row r="91" spans="1:65" s="2" customFormat="1" ht="21.75" customHeight="1">
      <c r="A91" s="32"/>
      <c r="B91" s="33"/>
      <c r="C91" s="197" t="s">
        <v>227</v>
      </c>
      <c r="D91" s="197" t="s">
        <v>200</v>
      </c>
      <c r="E91" s="198" t="s">
        <v>1031</v>
      </c>
      <c r="F91" s="199" t="s">
        <v>1032</v>
      </c>
      <c r="G91" s="200" t="s">
        <v>1033</v>
      </c>
      <c r="H91" s="201">
        <v>1</v>
      </c>
      <c r="I91" s="202"/>
      <c r="J91" s="203">
        <f>ROUND(I91*H91,2)</f>
        <v>0</v>
      </c>
      <c r="K91" s="199" t="s">
        <v>163</v>
      </c>
      <c r="L91" s="37"/>
      <c r="M91" s="204" t="s">
        <v>19</v>
      </c>
      <c r="N91" s="205" t="s">
        <v>44</v>
      </c>
      <c r="O91" s="62"/>
      <c r="P91" s="193">
        <f>O91*H91</f>
        <v>0</v>
      </c>
      <c r="Q91" s="193">
        <v>0</v>
      </c>
      <c r="R91" s="193">
        <f>Q91*H91</f>
        <v>0</v>
      </c>
      <c r="S91" s="193">
        <v>0</v>
      </c>
      <c r="T91" s="194">
        <f>S91*H91</f>
        <v>0</v>
      </c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  <c r="AR91" s="195" t="s">
        <v>1016</v>
      </c>
      <c r="AT91" s="195" t="s">
        <v>200</v>
      </c>
      <c r="AU91" s="195" t="s">
        <v>81</v>
      </c>
      <c r="AY91" s="15" t="s">
        <v>128</v>
      </c>
      <c r="BE91" s="196">
        <f>IF(N91="základní",J91,0)</f>
        <v>0</v>
      </c>
      <c r="BF91" s="196">
        <f>IF(N91="snížená",J91,0)</f>
        <v>0</v>
      </c>
      <c r="BG91" s="196">
        <f>IF(N91="zákl. přenesená",J91,0)</f>
        <v>0</v>
      </c>
      <c r="BH91" s="196">
        <f>IF(N91="sníž. přenesená",J91,0)</f>
        <v>0</v>
      </c>
      <c r="BI91" s="196">
        <f>IF(N91="nulová",J91,0)</f>
        <v>0</v>
      </c>
      <c r="BJ91" s="15" t="s">
        <v>81</v>
      </c>
      <c r="BK91" s="196">
        <f>ROUND(I91*H91,2)</f>
        <v>0</v>
      </c>
      <c r="BL91" s="15" t="s">
        <v>1016</v>
      </c>
      <c r="BM91" s="195" t="s">
        <v>1034</v>
      </c>
    </row>
    <row r="92" spans="1:65" s="2" customFormat="1" ht="19.5">
      <c r="A92" s="32"/>
      <c r="B92" s="33"/>
      <c r="C92" s="34"/>
      <c r="D92" s="208" t="s">
        <v>324</v>
      </c>
      <c r="E92" s="34"/>
      <c r="F92" s="209" t="s">
        <v>1035</v>
      </c>
      <c r="G92" s="34"/>
      <c r="H92" s="34"/>
      <c r="I92" s="106"/>
      <c r="J92" s="34"/>
      <c r="K92" s="34"/>
      <c r="L92" s="37"/>
      <c r="M92" s="210"/>
      <c r="N92" s="211"/>
      <c r="O92" s="62"/>
      <c r="P92" s="62"/>
      <c r="Q92" s="62"/>
      <c r="R92" s="62"/>
      <c r="S92" s="62"/>
      <c r="T92" s="63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  <c r="AT92" s="15" t="s">
        <v>324</v>
      </c>
      <c r="AU92" s="15" t="s">
        <v>81</v>
      </c>
    </row>
    <row r="93" spans="1:65" s="12" customFormat="1" ht="22.9" customHeight="1">
      <c r="B93" s="169"/>
      <c r="C93" s="170"/>
      <c r="D93" s="171" t="s">
        <v>72</v>
      </c>
      <c r="E93" s="206" t="s">
        <v>1036</v>
      </c>
      <c r="F93" s="206" t="s">
        <v>1037</v>
      </c>
      <c r="G93" s="170"/>
      <c r="H93" s="170"/>
      <c r="I93" s="173"/>
      <c r="J93" s="207">
        <f>BK93</f>
        <v>0</v>
      </c>
      <c r="K93" s="170"/>
      <c r="L93" s="175"/>
      <c r="M93" s="176"/>
      <c r="N93" s="177"/>
      <c r="O93" s="177"/>
      <c r="P93" s="178">
        <f>P94</f>
        <v>0</v>
      </c>
      <c r="Q93" s="177"/>
      <c r="R93" s="178">
        <f>R94</f>
        <v>0</v>
      </c>
      <c r="S93" s="177"/>
      <c r="T93" s="179">
        <f>T94</f>
        <v>0</v>
      </c>
      <c r="AR93" s="180" t="s">
        <v>156</v>
      </c>
      <c r="AT93" s="181" t="s">
        <v>72</v>
      </c>
      <c r="AU93" s="181" t="s">
        <v>81</v>
      </c>
      <c r="AY93" s="180" t="s">
        <v>128</v>
      </c>
      <c r="BK93" s="182">
        <f>BK94</f>
        <v>0</v>
      </c>
    </row>
    <row r="94" spans="1:65" s="2" customFormat="1" ht="16.5" customHeight="1">
      <c r="A94" s="32"/>
      <c r="B94" s="33"/>
      <c r="C94" s="197" t="s">
        <v>140</v>
      </c>
      <c r="D94" s="197" t="s">
        <v>200</v>
      </c>
      <c r="E94" s="198" t="s">
        <v>1038</v>
      </c>
      <c r="F94" s="199" t="s">
        <v>1039</v>
      </c>
      <c r="G94" s="200" t="s">
        <v>1033</v>
      </c>
      <c r="H94" s="201">
        <v>1</v>
      </c>
      <c r="I94" s="202"/>
      <c r="J94" s="203">
        <f>ROUND(I94*H94,2)</f>
        <v>0</v>
      </c>
      <c r="K94" s="199" t="s">
        <v>942</v>
      </c>
      <c r="L94" s="37"/>
      <c r="M94" s="204" t="s">
        <v>19</v>
      </c>
      <c r="N94" s="205" t="s">
        <v>44</v>
      </c>
      <c r="O94" s="62"/>
      <c r="P94" s="193">
        <f>O94*H94</f>
        <v>0</v>
      </c>
      <c r="Q94" s="193">
        <v>0</v>
      </c>
      <c r="R94" s="193">
        <f>Q94*H94</f>
        <v>0</v>
      </c>
      <c r="S94" s="193">
        <v>0</v>
      </c>
      <c r="T94" s="194">
        <f>S94*H94</f>
        <v>0</v>
      </c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  <c r="AR94" s="195" t="s">
        <v>1016</v>
      </c>
      <c r="AT94" s="195" t="s">
        <v>200</v>
      </c>
      <c r="AU94" s="195" t="s">
        <v>83</v>
      </c>
      <c r="AY94" s="15" t="s">
        <v>128</v>
      </c>
      <c r="BE94" s="196">
        <f>IF(N94="základní",J94,0)</f>
        <v>0</v>
      </c>
      <c r="BF94" s="196">
        <f>IF(N94="snížená",J94,0)</f>
        <v>0</v>
      </c>
      <c r="BG94" s="196">
        <f>IF(N94="zákl. přenesená",J94,0)</f>
        <v>0</v>
      </c>
      <c r="BH94" s="196">
        <f>IF(N94="sníž. přenesená",J94,0)</f>
        <v>0</v>
      </c>
      <c r="BI94" s="196">
        <f>IF(N94="nulová",J94,0)</f>
        <v>0</v>
      </c>
      <c r="BJ94" s="15" t="s">
        <v>81</v>
      </c>
      <c r="BK94" s="196">
        <f>ROUND(I94*H94,2)</f>
        <v>0</v>
      </c>
      <c r="BL94" s="15" t="s">
        <v>1016</v>
      </c>
      <c r="BM94" s="195" t="s">
        <v>1040</v>
      </c>
    </row>
    <row r="95" spans="1:65" s="12" customFormat="1" ht="22.9" customHeight="1">
      <c r="B95" s="169"/>
      <c r="C95" s="170"/>
      <c r="D95" s="171" t="s">
        <v>72</v>
      </c>
      <c r="E95" s="206" t="s">
        <v>1041</v>
      </c>
      <c r="F95" s="206" t="s">
        <v>1042</v>
      </c>
      <c r="G95" s="170"/>
      <c r="H95" s="170"/>
      <c r="I95" s="173"/>
      <c r="J95" s="207">
        <f>BK95</f>
        <v>0</v>
      </c>
      <c r="K95" s="170"/>
      <c r="L95" s="175"/>
      <c r="M95" s="176"/>
      <c r="N95" s="177"/>
      <c r="O95" s="177"/>
      <c r="P95" s="178">
        <f>SUM(P96:P98)</f>
        <v>0</v>
      </c>
      <c r="Q95" s="177"/>
      <c r="R95" s="178">
        <f>SUM(R96:R98)</f>
        <v>0</v>
      </c>
      <c r="S95" s="177"/>
      <c r="T95" s="179">
        <f>SUM(T96:T98)</f>
        <v>0</v>
      </c>
      <c r="AR95" s="180" t="s">
        <v>156</v>
      </c>
      <c r="AT95" s="181" t="s">
        <v>72</v>
      </c>
      <c r="AU95" s="181" t="s">
        <v>81</v>
      </c>
      <c r="AY95" s="180" t="s">
        <v>128</v>
      </c>
      <c r="BK95" s="182">
        <f>SUM(BK96:BK98)</f>
        <v>0</v>
      </c>
    </row>
    <row r="96" spans="1:65" s="2" customFormat="1" ht="33" customHeight="1">
      <c r="A96" s="32"/>
      <c r="B96" s="33"/>
      <c r="C96" s="197" t="s">
        <v>174</v>
      </c>
      <c r="D96" s="197" t="s">
        <v>200</v>
      </c>
      <c r="E96" s="198" t="s">
        <v>1043</v>
      </c>
      <c r="F96" s="199" t="s">
        <v>658</v>
      </c>
      <c r="G96" s="200" t="s">
        <v>197</v>
      </c>
      <c r="H96" s="201">
        <v>4</v>
      </c>
      <c r="I96" s="202"/>
      <c r="J96" s="203">
        <f>ROUND(I96*H96,2)</f>
        <v>0</v>
      </c>
      <c r="K96" s="199" t="s">
        <v>163</v>
      </c>
      <c r="L96" s="37"/>
      <c r="M96" s="204" t="s">
        <v>19</v>
      </c>
      <c r="N96" s="205" t="s">
        <v>44</v>
      </c>
      <c r="O96" s="62"/>
      <c r="P96" s="193">
        <f>O96*H96</f>
        <v>0</v>
      </c>
      <c r="Q96" s="193">
        <v>0</v>
      </c>
      <c r="R96" s="193">
        <f>Q96*H96</f>
        <v>0</v>
      </c>
      <c r="S96" s="193">
        <v>0</v>
      </c>
      <c r="T96" s="194">
        <f>S96*H96</f>
        <v>0</v>
      </c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R96" s="195" t="s">
        <v>81</v>
      </c>
      <c r="AT96" s="195" t="s">
        <v>200</v>
      </c>
      <c r="AU96" s="195" t="s">
        <v>83</v>
      </c>
      <c r="AY96" s="15" t="s">
        <v>128</v>
      </c>
      <c r="BE96" s="196">
        <f>IF(N96="základní",J96,0)</f>
        <v>0</v>
      </c>
      <c r="BF96" s="196">
        <f>IF(N96="snížená",J96,0)</f>
        <v>0</v>
      </c>
      <c r="BG96" s="196">
        <f>IF(N96="zákl. přenesená",J96,0)</f>
        <v>0</v>
      </c>
      <c r="BH96" s="196">
        <f>IF(N96="sníž. přenesená",J96,0)</f>
        <v>0</v>
      </c>
      <c r="BI96" s="196">
        <f>IF(N96="nulová",J96,0)</f>
        <v>0</v>
      </c>
      <c r="BJ96" s="15" t="s">
        <v>81</v>
      </c>
      <c r="BK96" s="196">
        <f>ROUND(I96*H96,2)</f>
        <v>0</v>
      </c>
      <c r="BL96" s="15" t="s">
        <v>81</v>
      </c>
      <c r="BM96" s="195" t="s">
        <v>1044</v>
      </c>
    </row>
    <row r="97" spans="1:65" s="2" customFormat="1" ht="21.75" customHeight="1">
      <c r="A97" s="32"/>
      <c r="B97" s="33"/>
      <c r="C97" s="197" t="s">
        <v>178</v>
      </c>
      <c r="D97" s="197" t="s">
        <v>200</v>
      </c>
      <c r="E97" s="198" t="s">
        <v>1045</v>
      </c>
      <c r="F97" s="199" t="s">
        <v>662</v>
      </c>
      <c r="G97" s="200" t="s">
        <v>197</v>
      </c>
      <c r="H97" s="201">
        <v>4</v>
      </c>
      <c r="I97" s="202"/>
      <c r="J97" s="203">
        <f>ROUND(I97*H97,2)</f>
        <v>0</v>
      </c>
      <c r="K97" s="199" t="s">
        <v>163</v>
      </c>
      <c r="L97" s="37"/>
      <c r="M97" s="204" t="s">
        <v>19</v>
      </c>
      <c r="N97" s="205" t="s">
        <v>44</v>
      </c>
      <c r="O97" s="62"/>
      <c r="P97" s="193">
        <f>O97*H97</f>
        <v>0</v>
      </c>
      <c r="Q97" s="193">
        <v>0</v>
      </c>
      <c r="R97" s="193">
        <f>Q97*H97</f>
        <v>0</v>
      </c>
      <c r="S97" s="193">
        <v>0</v>
      </c>
      <c r="T97" s="194">
        <f>S97*H97</f>
        <v>0</v>
      </c>
      <c r="U97" s="32"/>
      <c r="V97" s="32"/>
      <c r="W97" s="32"/>
      <c r="X97" s="32"/>
      <c r="Y97" s="32"/>
      <c r="Z97" s="32"/>
      <c r="AA97" s="32"/>
      <c r="AB97" s="32"/>
      <c r="AC97" s="32"/>
      <c r="AD97" s="32"/>
      <c r="AE97" s="32"/>
      <c r="AR97" s="195" t="s">
        <v>81</v>
      </c>
      <c r="AT97" s="195" t="s">
        <v>200</v>
      </c>
      <c r="AU97" s="195" t="s">
        <v>83</v>
      </c>
      <c r="AY97" s="15" t="s">
        <v>128</v>
      </c>
      <c r="BE97" s="196">
        <f>IF(N97="základní",J97,0)</f>
        <v>0</v>
      </c>
      <c r="BF97" s="196">
        <f>IF(N97="snížená",J97,0)</f>
        <v>0</v>
      </c>
      <c r="BG97" s="196">
        <f>IF(N97="zákl. přenesená",J97,0)</f>
        <v>0</v>
      </c>
      <c r="BH97" s="196">
        <f>IF(N97="sníž. přenesená",J97,0)</f>
        <v>0</v>
      </c>
      <c r="BI97" s="196">
        <f>IF(N97="nulová",J97,0)</f>
        <v>0</v>
      </c>
      <c r="BJ97" s="15" t="s">
        <v>81</v>
      </c>
      <c r="BK97" s="196">
        <f>ROUND(I97*H97,2)</f>
        <v>0</v>
      </c>
      <c r="BL97" s="15" t="s">
        <v>81</v>
      </c>
      <c r="BM97" s="195" t="s">
        <v>1046</v>
      </c>
    </row>
    <row r="98" spans="1:65" s="2" customFormat="1" ht="21.75" customHeight="1">
      <c r="A98" s="32"/>
      <c r="B98" s="33"/>
      <c r="C98" s="197" t="s">
        <v>182</v>
      </c>
      <c r="D98" s="197" t="s">
        <v>200</v>
      </c>
      <c r="E98" s="198" t="s">
        <v>665</v>
      </c>
      <c r="F98" s="199" t="s">
        <v>666</v>
      </c>
      <c r="G98" s="200" t="s">
        <v>197</v>
      </c>
      <c r="H98" s="201">
        <v>4</v>
      </c>
      <c r="I98" s="202"/>
      <c r="J98" s="203">
        <f>ROUND(I98*H98,2)</f>
        <v>0</v>
      </c>
      <c r="K98" s="199" t="s">
        <v>163</v>
      </c>
      <c r="L98" s="37"/>
      <c r="M98" s="212" t="s">
        <v>19</v>
      </c>
      <c r="N98" s="213" t="s">
        <v>44</v>
      </c>
      <c r="O98" s="214"/>
      <c r="P98" s="215">
        <f>O98*H98</f>
        <v>0</v>
      </c>
      <c r="Q98" s="215">
        <v>0</v>
      </c>
      <c r="R98" s="215">
        <f>Q98*H98</f>
        <v>0</v>
      </c>
      <c r="S98" s="215">
        <v>0</v>
      </c>
      <c r="T98" s="216">
        <f>S98*H98</f>
        <v>0</v>
      </c>
      <c r="U98" s="32"/>
      <c r="V98" s="32"/>
      <c r="W98" s="32"/>
      <c r="X98" s="32"/>
      <c r="Y98" s="32"/>
      <c r="Z98" s="32"/>
      <c r="AA98" s="32"/>
      <c r="AB98" s="32"/>
      <c r="AC98" s="32"/>
      <c r="AD98" s="32"/>
      <c r="AE98" s="32"/>
      <c r="AR98" s="195" t="s">
        <v>81</v>
      </c>
      <c r="AT98" s="195" t="s">
        <v>200</v>
      </c>
      <c r="AU98" s="195" t="s">
        <v>83</v>
      </c>
      <c r="AY98" s="15" t="s">
        <v>128</v>
      </c>
      <c r="BE98" s="196">
        <f>IF(N98="základní",J98,0)</f>
        <v>0</v>
      </c>
      <c r="BF98" s="196">
        <f>IF(N98="snížená",J98,0)</f>
        <v>0</v>
      </c>
      <c r="BG98" s="196">
        <f>IF(N98="zákl. přenesená",J98,0)</f>
        <v>0</v>
      </c>
      <c r="BH98" s="196">
        <f>IF(N98="sníž. přenesená",J98,0)</f>
        <v>0</v>
      </c>
      <c r="BI98" s="196">
        <f>IF(N98="nulová",J98,0)</f>
        <v>0</v>
      </c>
      <c r="BJ98" s="15" t="s">
        <v>81</v>
      </c>
      <c r="BK98" s="196">
        <f>ROUND(I98*H98,2)</f>
        <v>0</v>
      </c>
      <c r="BL98" s="15" t="s">
        <v>81</v>
      </c>
      <c r="BM98" s="195" t="s">
        <v>1047</v>
      </c>
    </row>
    <row r="99" spans="1:65" s="2" customFormat="1" ht="6.95" customHeight="1">
      <c r="A99" s="32"/>
      <c r="B99" s="45"/>
      <c r="C99" s="46"/>
      <c r="D99" s="46"/>
      <c r="E99" s="46"/>
      <c r="F99" s="46"/>
      <c r="G99" s="46"/>
      <c r="H99" s="46"/>
      <c r="I99" s="134"/>
      <c r="J99" s="46"/>
      <c r="K99" s="46"/>
      <c r="L99" s="37"/>
      <c r="M99" s="32"/>
      <c r="O99" s="32"/>
      <c r="P99" s="32"/>
      <c r="Q99" s="32"/>
      <c r="R99" s="32"/>
      <c r="S99" s="32"/>
      <c r="T99" s="32"/>
      <c r="U99" s="32"/>
      <c r="V99" s="32"/>
      <c r="W99" s="32"/>
      <c r="X99" s="32"/>
      <c r="Y99" s="32"/>
      <c r="Z99" s="32"/>
      <c r="AA99" s="32"/>
      <c r="AB99" s="32"/>
      <c r="AC99" s="32"/>
      <c r="AD99" s="32"/>
      <c r="AE99" s="32"/>
    </row>
  </sheetData>
  <sheetProtection algorithmName="SHA-512" hashValue="rT/fWmd0p/rvePwtrgyzeH3mhgnljnnxDQlsipEAYv3fG0i+nuEXbViGPUvJr/RRAht235BBKlOGeayR44tTMw==" saltValue="3pqiTHGPRUS3TinH8+OR7Gu3HA6kNZJ/H0r8EIKpRzLspGkLQoO8/1M8daYNhHWXVZqZ8c4mEpAo2QoSfijc4w==" spinCount="100000" sheet="1" objects="1" scenarios="1" formatColumns="0" formatRows="0" autoFilter="0"/>
  <autoFilter ref="C81:K98"/>
  <mergeCells count="9">
    <mergeCell ref="E50:H50"/>
    <mergeCell ref="E72:H72"/>
    <mergeCell ref="E74:H74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8"/>
  <sheetViews>
    <sheetView showGridLines="0" zoomScale="110" zoomScaleNormal="110" workbookViewId="0"/>
  </sheetViews>
  <sheetFormatPr defaultRowHeight="15"/>
  <cols>
    <col min="1" max="1" width="8.33203125" style="220" customWidth="1"/>
    <col min="2" max="2" width="1.6640625" style="220" customWidth="1"/>
    <col min="3" max="4" width="5" style="220" customWidth="1"/>
    <col min="5" max="5" width="11.6640625" style="220" customWidth="1"/>
    <col min="6" max="6" width="9.1640625" style="220" customWidth="1"/>
    <col min="7" max="7" width="5" style="220" customWidth="1"/>
    <col min="8" max="8" width="77.83203125" style="220" customWidth="1"/>
    <col min="9" max="10" width="20" style="220" customWidth="1"/>
    <col min="11" max="11" width="1.6640625" style="220" customWidth="1"/>
  </cols>
  <sheetData>
    <row r="1" spans="2:11" s="1" customFormat="1" ht="37.5" customHeight="1"/>
    <row r="2" spans="2:11" s="1" customFormat="1" ht="7.5" customHeight="1">
      <c r="B2" s="221"/>
      <c r="C2" s="222"/>
      <c r="D2" s="222"/>
      <c r="E2" s="222"/>
      <c r="F2" s="222"/>
      <c r="G2" s="222"/>
      <c r="H2" s="222"/>
      <c r="I2" s="222"/>
      <c r="J2" s="222"/>
      <c r="K2" s="223"/>
    </row>
    <row r="3" spans="2:11" s="13" customFormat="1" ht="45" customHeight="1">
      <c r="B3" s="224"/>
      <c r="C3" s="349" t="s">
        <v>1048</v>
      </c>
      <c r="D3" s="349"/>
      <c r="E3" s="349"/>
      <c r="F3" s="349"/>
      <c r="G3" s="349"/>
      <c r="H3" s="349"/>
      <c r="I3" s="349"/>
      <c r="J3" s="349"/>
      <c r="K3" s="225"/>
    </row>
    <row r="4" spans="2:11" s="1" customFormat="1" ht="25.5" customHeight="1">
      <c r="B4" s="226"/>
      <c r="C4" s="354" t="s">
        <v>1049</v>
      </c>
      <c r="D4" s="354"/>
      <c r="E4" s="354"/>
      <c r="F4" s="354"/>
      <c r="G4" s="354"/>
      <c r="H4" s="354"/>
      <c r="I4" s="354"/>
      <c r="J4" s="354"/>
      <c r="K4" s="227"/>
    </row>
    <row r="5" spans="2:11" s="1" customFormat="1" ht="5.25" customHeight="1">
      <c r="B5" s="226"/>
      <c r="C5" s="228"/>
      <c r="D5" s="228"/>
      <c r="E5" s="228"/>
      <c r="F5" s="228"/>
      <c r="G5" s="228"/>
      <c r="H5" s="228"/>
      <c r="I5" s="228"/>
      <c r="J5" s="228"/>
      <c r="K5" s="227"/>
    </row>
    <row r="6" spans="2:11" s="1" customFormat="1" ht="15" customHeight="1">
      <c r="B6" s="226"/>
      <c r="C6" s="353" t="s">
        <v>1050</v>
      </c>
      <c r="D6" s="353"/>
      <c r="E6" s="353"/>
      <c r="F6" s="353"/>
      <c r="G6" s="353"/>
      <c r="H6" s="353"/>
      <c r="I6" s="353"/>
      <c r="J6" s="353"/>
      <c r="K6" s="227"/>
    </row>
    <row r="7" spans="2:11" s="1" customFormat="1" ht="15" customHeight="1">
      <c r="B7" s="230"/>
      <c r="C7" s="353" t="s">
        <v>1051</v>
      </c>
      <c r="D7" s="353"/>
      <c r="E7" s="353"/>
      <c r="F7" s="353"/>
      <c r="G7" s="353"/>
      <c r="H7" s="353"/>
      <c r="I7" s="353"/>
      <c r="J7" s="353"/>
      <c r="K7" s="227"/>
    </row>
    <row r="8" spans="2:11" s="1" customFormat="1" ht="12.75" customHeight="1">
      <c r="B8" s="230"/>
      <c r="C8" s="229"/>
      <c r="D8" s="229"/>
      <c r="E8" s="229"/>
      <c r="F8" s="229"/>
      <c r="G8" s="229"/>
      <c r="H8" s="229"/>
      <c r="I8" s="229"/>
      <c r="J8" s="229"/>
      <c r="K8" s="227"/>
    </row>
    <row r="9" spans="2:11" s="1" customFormat="1" ht="15" customHeight="1">
      <c r="B9" s="230"/>
      <c r="C9" s="353" t="s">
        <v>1052</v>
      </c>
      <c r="D9" s="353"/>
      <c r="E9" s="353"/>
      <c r="F9" s="353"/>
      <c r="G9" s="353"/>
      <c r="H9" s="353"/>
      <c r="I9" s="353"/>
      <c r="J9" s="353"/>
      <c r="K9" s="227"/>
    </row>
    <row r="10" spans="2:11" s="1" customFormat="1" ht="15" customHeight="1">
      <c r="B10" s="230"/>
      <c r="C10" s="229"/>
      <c r="D10" s="353" t="s">
        <v>1053</v>
      </c>
      <c r="E10" s="353"/>
      <c r="F10" s="353"/>
      <c r="G10" s="353"/>
      <c r="H10" s="353"/>
      <c r="I10" s="353"/>
      <c r="J10" s="353"/>
      <c r="K10" s="227"/>
    </row>
    <row r="11" spans="2:11" s="1" customFormat="1" ht="15" customHeight="1">
      <c r="B11" s="230"/>
      <c r="C11" s="231"/>
      <c r="D11" s="353" t="s">
        <v>1054</v>
      </c>
      <c r="E11" s="353"/>
      <c r="F11" s="353"/>
      <c r="G11" s="353"/>
      <c r="H11" s="353"/>
      <c r="I11" s="353"/>
      <c r="J11" s="353"/>
      <c r="K11" s="227"/>
    </row>
    <row r="12" spans="2:11" s="1" customFormat="1" ht="15" customHeight="1">
      <c r="B12" s="230"/>
      <c r="C12" s="231"/>
      <c r="D12" s="229"/>
      <c r="E12" s="229"/>
      <c r="F12" s="229"/>
      <c r="G12" s="229"/>
      <c r="H12" s="229"/>
      <c r="I12" s="229"/>
      <c r="J12" s="229"/>
      <c r="K12" s="227"/>
    </row>
    <row r="13" spans="2:11" s="1" customFormat="1" ht="15" customHeight="1">
      <c r="B13" s="230"/>
      <c r="C13" s="231"/>
      <c r="D13" s="232" t="s">
        <v>1055</v>
      </c>
      <c r="E13" s="229"/>
      <c r="F13" s="229"/>
      <c r="G13" s="229"/>
      <c r="H13" s="229"/>
      <c r="I13" s="229"/>
      <c r="J13" s="229"/>
      <c r="K13" s="227"/>
    </row>
    <row r="14" spans="2:11" s="1" customFormat="1" ht="12.75" customHeight="1">
      <c r="B14" s="230"/>
      <c r="C14" s="231"/>
      <c r="D14" s="231"/>
      <c r="E14" s="231"/>
      <c r="F14" s="231"/>
      <c r="G14" s="231"/>
      <c r="H14" s="231"/>
      <c r="I14" s="231"/>
      <c r="J14" s="231"/>
      <c r="K14" s="227"/>
    </row>
    <row r="15" spans="2:11" s="1" customFormat="1" ht="15" customHeight="1">
      <c r="B15" s="230"/>
      <c r="C15" s="231"/>
      <c r="D15" s="353" t="s">
        <v>1056</v>
      </c>
      <c r="E15" s="353"/>
      <c r="F15" s="353"/>
      <c r="G15" s="353"/>
      <c r="H15" s="353"/>
      <c r="I15" s="353"/>
      <c r="J15" s="353"/>
      <c r="K15" s="227"/>
    </row>
    <row r="16" spans="2:11" s="1" customFormat="1" ht="15" customHeight="1">
      <c r="B16" s="230"/>
      <c r="C16" s="231"/>
      <c r="D16" s="353" t="s">
        <v>1057</v>
      </c>
      <c r="E16" s="353"/>
      <c r="F16" s="353"/>
      <c r="G16" s="353"/>
      <c r="H16" s="353"/>
      <c r="I16" s="353"/>
      <c r="J16" s="353"/>
      <c r="K16" s="227"/>
    </row>
    <row r="17" spans="2:11" s="1" customFormat="1" ht="15" customHeight="1">
      <c r="B17" s="230"/>
      <c r="C17" s="231"/>
      <c r="D17" s="353" t="s">
        <v>1058</v>
      </c>
      <c r="E17" s="353"/>
      <c r="F17" s="353"/>
      <c r="G17" s="353"/>
      <c r="H17" s="353"/>
      <c r="I17" s="353"/>
      <c r="J17" s="353"/>
      <c r="K17" s="227"/>
    </row>
    <row r="18" spans="2:11" s="1" customFormat="1" ht="15" customHeight="1">
      <c r="B18" s="230"/>
      <c r="C18" s="231"/>
      <c r="D18" s="231"/>
      <c r="E18" s="233" t="s">
        <v>89</v>
      </c>
      <c r="F18" s="353" t="s">
        <v>1059</v>
      </c>
      <c r="G18" s="353"/>
      <c r="H18" s="353"/>
      <c r="I18" s="353"/>
      <c r="J18" s="353"/>
      <c r="K18" s="227"/>
    </row>
    <row r="19" spans="2:11" s="1" customFormat="1" ht="15" customHeight="1">
      <c r="B19" s="230"/>
      <c r="C19" s="231"/>
      <c r="D19" s="231"/>
      <c r="E19" s="233" t="s">
        <v>1060</v>
      </c>
      <c r="F19" s="353" t="s">
        <v>1061</v>
      </c>
      <c r="G19" s="353"/>
      <c r="H19" s="353"/>
      <c r="I19" s="353"/>
      <c r="J19" s="353"/>
      <c r="K19" s="227"/>
    </row>
    <row r="20" spans="2:11" s="1" customFormat="1" ht="15" customHeight="1">
      <c r="B20" s="230"/>
      <c r="C20" s="231"/>
      <c r="D20" s="231"/>
      <c r="E20" s="233" t="s">
        <v>80</v>
      </c>
      <c r="F20" s="353" t="s">
        <v>1062</v>
      </c>
      <c r="G20" s="353"/>
      <c r="H20" s="353"/>
      <c r="I20" s="353"/>
      <c r="J20" s="353"/>
      <c r="K20" s="227"/>
    </row>
    <row r="21" spans="2:11" s="1" customFormat="1" ht="15" customHeight="1">
      <c r="B21" s="230"/>
      <c r="C21" s="231"/>
      <c r="D21" s="231"/>
      <c r="E21" s="233" t="s">
        <v>93</v>
      </c>
      <c r="F21" s="353" t="s">
        <v>1063</v>
      </c>
      <c r="G21" s="353"/>
      <c r="H21" s="353"/>
      <c r="I21" s="353"/>
      <c r="J21" s="353"/>
      <c r="K21" s="227"/>
    </row>
    <row r="22" spans="2:11" s="1" customFormat="1" ht="15" customHeight="1">
      <c r="B22" s="230"/>
      <c r="C22" s="231"/>
      <c r="D22" s="231"/>
      <c r="E22" s="233" t="s">
        <v>629</v>
      </c>
      <c r="F22" s="353" t="s">
        <v>630</v>
      </c>
      <c r="G22" s="353"/>
      <c r="H22" s="353"/>
      <c r="I22" s="353"/>
      <c r="J22" s="353"/>
      <c r="K22" s="227"/>
    </row>
    <row r="23" spans="2:11" s="1" customFormat="1" ht="15" customHeight="1">
      <c r="B23" s="230"/>
      <c r="C23" s="231"/>
      <c r="D23" s="231"/>
      <c r="E23" s="233" t="s">
        <v>1064</v>
      </c>
      <c r="F23" s="353" t="s">
        <v>1065</v>
      </c>
      <c r="G23" s="353"/>
      <c r="H23" s="353"/>
      <c r="I23" s="353"/>
      <c r="J23" s="353"/>
      <c r="K23" s="227"/>
    </row>
    <row r="24" spans="2:11" s="1" customFormat="1" ht="12.75" customHeight="1">
      <c r="B24" s="230"/>
      <c r="C24" s="231"/>
      <c r="D24" s="231"/>
      <c r="E24" s="231"/>
      <c r="F24" s="231"/>
      <c r="G24" s="231"/>
      <c r="H24" s="231"/>
      <c r="I24" s="231"/>
      <c r="J24" s="231"/>
      <c r="K24" s="227"/>
    </row>
    <row r="25" spans="2:11" s="1" customFormat="1" ht="15" customHeight="1">
      <c r="B25" s="230"/>
      <c r="C25" s="353" t="s">
        <v>1066</v>
      </c>
      <c r="D25" s="353"/>
      <c r="E25" s="353"/>
      <c r="F25" s="353"/>
      <c r="G25" s="353"/>
      <c r="H25" s="353"/>
      <c r="I25" s="353"/>
      <c r="J25" s="353"/>
      <c r="K25" s="227"/>
    </row>
    <row r="26" spans="2:11" s="1" customFormat="1" ht="15" customHeight="1">
      <c r="B26" s="230"/>
      <c r="C26" s="353" t="s">
        <v>1067</v>
      </c>
      <c r="D26" s="353"/>
      <c r="E26" s="353"/>
      <c r="F26" s="353"/>
      <c r="G26" s="353"/>
      <c r="H26" s="353"/>
      <c r="I26" s="353"/>
      <c r="J26" s="353"/>
      <c r="K26" s="227"/>
    </row>
    <row r="27" spans="2:11" s="1" customFormat="1" ht="15" customHeight="1">
      <c r="B27" s="230"/>
      <c r="C27" s="229"/>
      <c r="D27" s="353" t="s">
        <v>1068</v>
      </c>
      <c r="E27" s="353"/>
      <c r="F27" s="353"/>
      <c r="G27" s="353"/>
      <c r="H27" s="353"/>
      <c r="I27" s="353"/>
      <c r="J27" s="353"/>
      <c r="K27" s="227"/>
    </row>
    <row r="28" spans="2:11" s="1" customFormat="1" ht="15" customHeight="1">
      <c r="B28" s="230"/>
      <c r="C28" s="231"/>
      <c r="D28" s="353" t="s">
        <v>1069</v>
      </c>
      <c r="E28" s="353"/>
      <c r="F28" s="353"/>
      <c r="G28" s="353"/>
      <c r="H28" s="353"/>
      <c r="I28" s="353"/>
      <c r="J28" s="353"/>
      <c r="K28" s="227"/>
    </row>
    <row r="29" spans="2:11" s="1" customFormat="1" ht="12.75" customHeight="1">
      <c r="B29" s="230"/>
      <c r="C29" s="231"/>
      <c r="D29" s="231"/>
      <c r="E29" s="231"/>
      <c r="F29" s="231"/>
      <c r="G29" s="231"/>
      <c r="H29" s="231"/>
      <c r="I29" s="231"/>
      <c r="J29" s="231"/>
      <c r="K29" s="227"/>
    </row>
    <row r="30" spans="2:11" s="1" customFormat="1" ht="15" customHeight="1">
      <c r="B30" s="230"/>
      <c r="C30" s="231"/>
      <c r="D30" s="353" t="s">
        <v>1070</v>
      </c>
      <c r="E30" s="353"/>
      <c r="F30" s="353"/>
      <c r="G30" s="353"/>
      <c r="H30" s="353"/>
      <c r="I30" s="353"/>
      <c r="J30" s="353"/>
      <c r="K30" s="227"/>
    </row>
    <row r="31" spans="2:11" s="1" customFormat="1" ht="15" customHeight="1">
      <c r="B31" s="230"/>
      <c r="C31" s="231"/>
      <c r="D31" s="353" t="s">
        <v>1071</v>
      </c>
      <c r="E31" s="353"/>
      <c r="F31" s="353"/>
      <c r="G31" s="353"/>
      <c r="H31" s="353"/>
      <c r="I31" s="353"/>
      <c r="J31" s="353"/>
      <c r="K31" s="227"/>
    </row>
    <row r="32" spans="2:11" s="1" customFormat="1" ht="12.75" customHeight="1">
      <c r="B32" s="230"/>
      <c r="C32" s="231"/>
      <c r="D32" s="231"/>
      <c r="E32" s="231"/>
      <c r="F32" s="231"/>
      <c r="G32" s="231"/>
      <c r="H32" s="231"/>
      <c r="I32" s="231"/>
      <c r="J32" s="231"/>
      <c r="K32" s="227"/>
    </row>
    <row r="33" spans="2:11" s="1" customFormat="1" ht="15" customHeight="1">
      <c r="B33" s="230"/>
      <c r="C33" s="231"/>
      <c r="D33" s="353" t="s">
        <v>1072</v>
      </c>
      <c r="E33" s="353"/>
      <c r="F33" s="353"/>
      <c r="G33" s="353"/>
      <c r="H33" s="353"/>
      <c r="I33" s="353"/>
      <c r="J33" s="353"/>
      <c r="K33" s="227"/>
    </row>
    <row r="34" spans="2:11" s="1" customFormat="1" ht="15" customHeight="1">
      <c r="B34" s="230"/>
      <c r="C34" s="231"/>
      <c r="D34" s="353" t="s">
        <v>1073</v>
      </c>
      <c r="E34" s="353"/>
      <c r="F34" s="353"/>
      <c r="G34" s="353"/>
      <c r="H34" s="353"/>
      <c r="I34" s="353"/>
      <c r="J34" s="353"/>
      <c r="K34" s="227"/>
    </row>
    <row r="35" spans="2:11" s="1" customFormat="1" ht="15" customHeight="1">
      <c r="B35" s="230"/>
      <c r="C35" s="231"/>
      <c r="D35" s="353" t="s">
        <v>1074</v>
      </c>
      <c r="E35" s="353"/>
      <c r="F35" s="353"/>
      <c r="G35" s="353"/>
      <c r="H35" s="353"/>
      <c r="I35" s="353"/>
      <c r="J35" s="353"/>
      <c r="K35" s="227"/>
    </row>
    <row r="36" spans="2:11" s="1" customFormat="1" ht="15" customHeight="1">
      <c r="B36" s="230"/>
      <c r="C36" s="231"/>
      <c r="D36" s="229"/>
      <c r="E36" s="232" t="s">
        <v>114</v>
      </c>
      <c r="F36" s="229"/>
      <c r="G36" s="353" t="s">
        <v>1075</v>
      </c>
      <c r="H36" s="353"/>
      <c r="I36" s="353"/>
      <c r="J36" s="353"/>
      <c r="K36" s="227"/>
    </row>
    <row r="37" spans="2:11" s="1" customFormat="1" ht="30.75" customHeight="1">
      <c r="B37" s="230"/>
      <c r="C37" s="231"/>
      <c r="D37" s="229"/>
      <c r="E37" s="232" t="s">
        <v>1076</v>
      </c>
      <c r="F37" s="229"/>
      <c r="G37" s="353" t="s">
        <v>1077</v>
      </c>
      <c r="H37" s="353"/>
      <c r="I37" s="353"/>
      <c r="J37" s="353"/>
      <c r="K37" s="227"/>
    </row>
    <row r="38" spans="2:11" s="1" customFormat="1" ht="15" customHeight="1">
      <c r="B38" s="230"/>
      <c r="C38" s="231"/>
      <c r="D38" s="229"/>
      <c r="E38" s="232" t="s">
        <v>54</v>
      </c>
      <c r="F38" s="229"/>
      <c r="G38" s="353" t="s">
        <v>1078</v>
      </c>
      <c r="H38" s="353"/>
      <c r="I38" s="353"/>
      <c r="J38" s="353"/>
      <c r="K38" s="227"/>
    </row>
    <row r="39" spans="2:11" s="1" customFormat="1" ht="15" customHeight="1">
      <c r="B39" s="230"/>
      <c r="C39" s="231"/>
      <c r="D39" s="229"/>
      <c r="E39" s="232" t="s">
        <v>55</v>
      </c>
      <c r="F39" s="229"/>
      <c r="G39" s="353" t="s">
        <v>1079</v>
      </c>
      <c r="H39" s="353"/>
      <c r="I39" s="353"/>
      <c r="J39" s="353"/>
      <c r="K39" s="227"/>
    </row>
    <row r="40" spans="2:11" s="1" customFormat="1" ht="15" customHeight="1">
      <c r="B40" s="230"/>
      <c r="C40" s="231"/>
      <c r="D40" s="229"/>
      <c r="E40" s="232" t="s">
        <v>115</v>
      </c>
      <c r="F40" s="229"/>
      <c r="G40" s="353" t="s">
        <v>1080</v>
      </c>
      <c r="H40" s="353"/>
      <c r="I40" s="353"/>
      <c r="J40" s="353"/>
      <c r="K40" s="227"/>
    </row>
    <row r="41" spans="2:11" s="1" customFormat="1" ht="15" customHeight="1">
      <c r="B41" s="230"/>
      <c r="C41" s="231"/>
      <c r="D41" s="229"/>
      <c r="E41" s="232" t="s">
        <v>116</v>
      </c>
      <c r="F41" s="229"/>
      <c r="G41" s="353" t="s">
        <v>1081</v>
      </c>
      <c r="H41" s="353"/>
      <c r="I41" s="353"/>
      <c r="J41" s="353"/>
      <c r="K41" s="227"/>
    </row>
    <row r="42" spans="2:11" s="1" customFormat="1" ht="15" customHeight="1">
      <c r="B42" s="230"/>
      <c r="C42" s="231"/>
      <c r="D42" s="229"/>
      <c r="E42" s="232" t="s">
        <v>1082</v>
      </c>
      <c r="F42" s="229"/>
      <c r="G42" s="353" t="s">
        <v>1083</v>
      </c>
      <c r="H42" s="353"/>
      <c r="I42" s="353"/>
      <c r="J42" s="353"/>
      <c r="K42" s="227"/>
    </row>
    <row r="43" spans="2:11" s="1" customFormat="1" ht="15" customHeight="1">
      <c r="B43" s="230"/>
      <c r="C43" s="231"/>
      <c r="D43" s="229"/>
      <c r="E43" s="232"/>
      <c r="F43" s="229"/>
      <c r="G43" s="353" t="s">
        <v>1084</v>
      </c>
      <c r="H43" s="353"/>
      <c r="I43" s="353"/>
      <c r="J43" s="353"/>
      <c r="K43" s="227"/>
    </row>
    <row r="44" spans="2:11" s="1" customFormat="1" ht="15" customHeight="1">
      <c r="B44" s="230"/>
      <c r="C44" s="231"/>
      <c r="D44" s="229"/>
      <c r="E44" s="232" t="s">
        <v>1085</v>
      </c>
      <c r="F44" s="229"/>
      <c r="G44" s="353" t="s">
        <v>1086</v>
      </c>
      <c r="H44" s="353"/>
      <c r="I44" s="353"/>
      <c r="J44" s="353"/>
      <c r="K44" s="227"/>
    </row>
    <row r="45" spans="2:11" s="1" customFormat="1" ht="15" customHeight="1">
      <c r="B45" s="230"/>
      <c r="C45" s="231"/>
      <c r="D45" s="229"/>
      <c r="E45" s="232" t="s">
        <v>118</v>
      </c>
      <c r="F45" s="229"/>
      <c r="G45" s="353" t="s">
        <v>1087</v>
      </c>
      <c r="H45" s="353"/>
      <c r="I45" s="353"/>
      <c r="J45" s="353"/>
      <c r="K45" s="227"/>
    </row>
    <row r="46" spans="2:11" s="1" customFormat="1" ht="12.75" customHeight="1">
      <c r="B46" s="230"/>
      <c r="C46" s="231"/>
      <c r="D46" s="229"/>
      <c r="E46" s="229"/>
      <c r="F46" s="229"/>
      <c r="G46" s="229"/>
      <c r="H46" s="229"/>
      <c r="I46" s="229"/>
      <c r="J46" s="229"/>
      <c r="K46" s="227"/>
    </row>
    <row r="47" spans="2:11" s="1" customFormat="1" ht="15" customHeight="1">
      <c r="B47" s="230"/>
      <c r="C47" s="231"/>
      <c r="D47" s="353" t="s">
        <v>1088</v>
      </c>
      <c r="E47" s="353"/>
      <c r="F47" s="353"/>
      <c r="G47" s="353"/>
      <c r="H47" s="353"/>
      <c r="I47" s="353"/>
      <c r="J47" s="353"/>
      <c r="K47" s="227"/>
    </row>
    <row r="48" spans="2:11" s="1" customFormat="1" ht="15" customHeight="1">
      <c r="B48" s="230"/>
      <c r="C48" s="231"/>
      <c r="D48" s="231"/>
      <c r="E48" s="353" t="s">
        <v>1089</v>
      </c>
      <c r="F48" s="353"/>
      <c r="G48" s="353"/>
      <c r="H48" s="353"/>
      <c r="I48" s="353"/>
      <c r="J48" s="353"/>
      <c r="K48" s="227"/>
    </row>
    <row r="49" spans="2:11" s="1" customFormat="1" ht="15" customHeight="1">
      <c r="B49" s="230"/>
      <c r="C49" s="231"/>
      <c r="D49" s="231"/>
      <c r="E49" s="353" t="s">
        <v>1090</v>
      </c>
      <c r="F49" s="353"/>
      <c r="G49" s="353"/>
      <c r="H49" s="353"/>
      <c r="I49" s="353"/>
      <c r="J49" s="353"/>
      <c r="K49" s="227"/>
    </row>
    <row r="50" spans="2:11" s="1" customFormat="1" ht="15" customHeight="1">
      <c r="B50" s="230"/>
      <c r="C50" s="231"/>
      <c r="D50" s="231"/>
      <c r="E50" s="353" t="s">
        <v>1091</v>
      </c>
      <c r="F50" s="353"/>
      <c r="G50" s="353"/>
      <c r="H50" s="353"/>
      <c r="I50" s="353"/>
      <c r="J50" s="353"/>
      <c r="K50" s="227"/>
    </row>
    <row r="51" spans="2:11" s="1" customFormat="1" ht="15" customHeight="1">
      <c r="B51" s="230"/>
      <c r="C51" s="231"/>
      <c r="D51" s="353" t="s">
        <v>1092</v>
      </c>
      <c r="E51" s="353"/>
      <c r="F51" s="353"/>
      <c r="G51" s="353"/>
      <c r="H51" s="353"/>
      <c r="I51" s="353"/>
      <c r="J51" s="353"/>
      <c r="K51" s="227"/>
    </row>
    <row r="52" spans="2:11" s="1" customFormat="1" ht="25.5" customHeight="1">
      <c r="B52" s="226"/>
      <c r="C52" s="354" t="s">
        <v>1093</v>
      </c>
      <c r="D52" s="354"/>
      <c r="E52" s="354"/>
      <c r="F52" s="354"/>
      <c r="G52" s="354"/>
      <c r="H52" s="354"/>
      <c r="I52" s="354"/>
      <c r="J52" s="354"/>
      <c r="K52" s="227"/>
    </row>
    <row r="53" spans="2:11" s="1" customFormat="1" ht="5.25" customHeight="1">
      <c r="B53" s="226"/>
      <c r="C53" s="228"/>
      <c r="D53" s="228"/>
      <c r="E53" s="228"/>
      <c r="F53" s="228"/>
      <c r="G53" s="228"/>
      <c r="H53" s="228"/>
      <c r="I53" s="228"/>
      <c r="J53" s="228"/>
      <c r="K53" s="227"/>
    </row>
    <row r="54" spans="2:11" s="1" customFormat="1" ht="15" customHeight="1">
      <c r="B54" s="226"/>
      <c r="C54" s="353" t="s">
        <v>1094</v>
      </c>
      <c r="D54" s="353"/>
      <c r="E54" s="353"/>
      <c r="F54" s="353"/>
      <c r="G54" s="353"/>
      <c r="H54" s="353"/>
      <c r="I54" s="353"/>
      <c r="J54" s="353"/>
      <c r="K54" s="227"/>
    </row>
    <row r="55" spans="2:11" s="1" customFormat="1" ht="15" customHeight="1">
      <c r="B55" s="226"/>
      <c r="C55" s="353" t="s">
        <v>1095</v>
      </c>
      <c r="D55" s="353"/>
      <c r="E55" s="353"/>
      <c r="F55" s="353"/>
      <c r="G55" s="353"/>
      <c r="H55" s="353"/>
      <c r="I55" s="353"/>
      <c r="J55" s="353"/>
      <c r="K55" s="227"/>
    </row>
    <row r="56" spans="2:11" s="1" customFormat="1" ht="12.75" customHeight="1">
      <c r="B56" s="226"/>
      <c r="C56" s="229"/>
      <c r="D56" s="229"/>
      <c r="E56" s="229"/>
      <c r="F56" s="229"/>
      <c r="G56" s="229"/>
      <c r="H56" s="229"/>
      <c r="I56" s="229"/>
      <c r="J56" s="229"/>
      <c r="K56" s="227"/>
    </row>
    <row r="57" spans="2:11" s="1" customFormat="1" ht="15" customHeight="1">
      <c r="B57" s="226"/>
      <c r="C57" s="353" t="s">
        <v>1096</v>
      </c>
      <c r="D57" s="353"/>
      <c r="E57" s="353"/>
      <c r="F57" s="353"/>
      <c r="G57" s="353"/>
      <c r="H57" s="353"/>
      <c r="I57" s="353"/>
      <c r="J57" s="353"/>
      <c r="K57" s="227"/>
    </row>
    <row r="58" spans="2:11" s="1" customFormat="1" ht="15" customHeight="1">
      <c r="B58" s="226"/>
      <c r="C58" s="231"/>
      <c r="D58" s="353" t="s">
        <v>1097</v>
      </c>
      <c r="E58" s="353"/>
      <c r="F58" s="353"/>
      <c r="G58" s="353"/>
      <c r="H58" s="353"/>
      <c r="I58" s="353"/>
      <c r="J58" s="353"/>
      <c r="K58" s="227"/>
    </row>
    <row r="59" spans="2:11" s="1" customFormat="1" ht="15" customHeight="1">
      <c r="B59" s="226"/>
      <c r="C59" s="231"/>
      <c r="D59" s="353" t="s">
        <v>1098</v>
      </c>
      <c r="E59" s="353"/>
      <c r="F59" s="353"/>
      <c r="G59" s="353"/>
      <c r="H59" s="353"/>
      <c r="I59" s="353"/>
      <c r="J59" s="353"/>
      <c r="K59" s="227"/>
    </row>
    <row r="60" spans="2:11" s="1" customFormat="1" ht="15" customHeight="1">
      <c r="B60" s="226"/>
      <c r="C60" s="231"/>
      <c r="D60" s="353" t="s">
        <v>1099</v>
      </c>
      <c r="E60" s="353"/>
      <c r="F60" s="353"/>
      <c r="G60" s="353"/>
      <c r="H60" s="353"/>
      <c r="I60" s="353"/>
      <c r="J60" s="353"/>
      <c r="K60" s="227"/>
    </row>
    <row r="61" spans="2:11" s="1" customFormat="1" ht="15" customHeight="1">
      <c r="B61" s="226"/>
      <c r="C61" s="231"/>
      <c r="D61" s="353" t="s">
        <v>1100</v>
      </c>
      <c r="E61" s="353"/>
      <c r="F61" s="353"/>
      <c r="G61" s="353"/>
      <c r="H61" s="353"/>
      <c r="I61" s="353"/>
      <c r="J61" s="353"/>
      <c r="K61" s="227"/>
    </row>
    <row r="62" spans="2:11" s="1" customFormat="1" ht="15" customHeight="1">
      <c r="B62" s="226"/>
      <c r="C62" s="231"/>
      <c r="D62" s="355" t="s">
        <v>1101</v>
      </c>
      <c r="E62" s="355"/>
      <c r="F62" s="355"/>
      <c r="G62" s="355"/>
      <c r="H62" s="355"/>
      <c r="I62" s="355"/>
      <c r="J62" s="355"/>
      <c r="K62" s="227"/>
    </row>
    <row r="63" spans="2:11" s="1" customFormat="1" ht="15" customHeight="1">
      <c r="B63" s="226"/>
      <c r="C63" s="231"/>
      <c r="D63" s="353" t="s">
        <v>1102</v>
      </c>
      <c r="E63" s="353"/>
      <c r="F63" s="353"/>
      <c r="G63" s="353"/>
      <c r="H63" s="353"/>
      <c r="I63" s="353"/>
      <c r="J63" s="353"/>
      <c r="K63" s="227"/>
    </row>
    <row r="64" spans="2:11" s="1" customFormat="1" ht="12.75" customHeight="1">
      <c r="B64" s="226"/>
      <c r="C64" s="231"/>
      <c r="D64" s="231"/>
      <c r="E64" s="234"/>
      <c r="F64" s="231"/>
      <c r="G64" s="231"/>
      <c r="H64" s="231"/>
      <c r="I64" s="231"/>
      <c r="J64" s="231"/>
      <c r="K64" s="227"/>
    </row>
    <row r="65" spans="2:11" s="1" customFormat="1" ht="15" customHeight="1">
      <c r="B65" s="226"/>
      <c r="C65" s="231"/>
      <c r="D65" s="353" t="s">
        <v>1103</v>
      </c>
      <c r="E65" s="353"/>
      <c r="F65" s="353"/>
      <c r="G65" s="353"/>
      <c r="H65" s="353"/>
      <c r="I65" s="353"/>
      <c r="J65" s="353"/>
      <c r="K65" s="227"/>
    </row>
    <row r="66" spans="2:11" s="1" customFormat="1" ht="15" customHeight="1">
      <c r="B66" s="226"/>
      <c r="C66" s="231"/>
      <c r="D66" s="355" t="s">
        <v>1104</v>
      </c>
      <c r="E66" s="355"/>
      <c r="F66" s="355"/>
      <c r="G66" s="355"/>
      <c r="H66" s="355"/>
      <c r="I66" s="355"/>
      <c r="J66" s="355"/>
      <c r="K66" s="227"/>
    </row>
    <row r="67" spans="2:11" s="1" customFormat="1" ht="15" customHeight="1">
      <c r="B67" s="226"/>
      <c r="C67" s="231"/>
      <c r="D67" s="353" t="s">
        <v>1105</v>
      </c>
      <c r="E67" s="353"/>
      <c r="F67" s="353"/>
      <c r="G67" s="353"/>
      <c r="H67" s="353"/>
      <c r="I67" s="353"/>
      <c r="J67" s="353"/>
      <c r="K67" s="227"/>
    </row>
    <row r="68" spans="2:11" s="1" customFormat="1" ht="15" customHeight="1">
      <c r="B68" s="226"/>
      <c r="C68" s="231"/>
      <c r="D68" s="353" t="s">
        <v>1106</v>
      </c>
      <c r="E68" s="353"/>
      <c r="F68" s="353"/>
      <c r="G68" s="353"/>
      <c r="H68" s="353"/>
      <c r="I68" s="353"/>
      <c r="J68" s="353"/>
      <c r="K68" s="227"/>
    </row>
    <row r="69" spans="2:11" s="1" customFormat="1" ht="15" customHeight="1">
      <c r="B69" s="226"/>
      <c r="C69" s="231"/>
      <c r="D69" s="353" t="s">
        <v>1107</v>
      </c>
      <c r="E69" s="353"/>
      <c r="F69" s="353"/>
      <c r="G69" s="353"/>
      <c r="H69" s="353"/>
      <c r="I69" s="353"/>
      <c r="J69" s="353"/>
      <c r="K69" s="227"/>
    </row>
    <row r="70" spans="2:11" s="1" customFormat="1" ht="15" customHeight="1">
      <c r="B70" s="226"/>
      <c r="C70" s="231"/>
      <c r="D70" s="353" t="s">
        <v>1108</v>
      </c>
      <c r="E70" s="353"/>
      <c r="F70" s="353"/>
      <c r="G70" s="353"/>
      <c r="H70" s="353"/>
      <c r="I70" s="353"/>
      <c r="J70" s="353"/>
      <c r="K70" s="227"/>
    </row>
    <row r="71" spans="2:11" s="1" customFormat="1" ht="12.75" customHeight="1">
      <c r="B71" s="235"/>
      <c r="C71" s="236"/>
      <c r="D71" s="236"/>
      <c r="E71" s="236"/>
      <c r="F71" s="236"/>
      <c r="G71" s="236"/>
      <c r="H71" s="236"/>
      <c r="I71" s="236"/>
      <c r="J71" s="236"/>
      <c r="K71" s="237"/>
    </row>
    <row r="72" spans="2:11" s="1" customFormat="1" ht="18.75" customHeight="1">
      <c r="B72" s="238"/>
      <c r="C72" s="238"/>
      <c r="D72" s="238"/>
      <c r="E72" s="238"/>
      <c r="F72" s="238"/>
      <c r="G72" s="238"/>
      <c r="H72" s="238"/>
      <c r="I72" s="238"/>
      <c r="J72" s="238"/>
      <c r="K72" s="239"/>
    </row>
    <row r="73" spans="2:11" s="1" customFormat="1" ht="18.75" customHeight="1">
      <c r="B73" s="239"/>
      <c r="C73" s="239"/>
      <c r="D73" s="239"/>
      <c r="E73" s="239"/>
      <c r="F73" s="239"/>
      <c r="G73" s="239"/>
      <c r="H73" s="239"/>
      <c r="I73" s="239"/>
      <c r="J73" s="239"/>
      <c r="K73" s="239"/>
    </row>
    <row r="74" spans="2:11" s="1" customFormat="1" ht="7.5" customHeight="1">
      <c r="B74" s="240"/>
      <c r="C74" s="241"/>
      <c r="D74" s="241"/>
      <c r="E74" s="241"/>
      <c r="F74" s="241"/>
      <c r="G74" s="241"/>
      <c r="H74" s="241"/>
      <c r="I74" s="241"/>
      <c r="J74" s="241"/>
      <c r="K74" s="242"/>
    </row>
    <row r="75" spans="2:11" s="1" customFormat="1" ht="45" customHeight="1">
      <c r="B75" s="243"/>
      <c r="C75" s="348" t="s">
        <v>1109</v>
      </c>
      <c r="D75" s="348"/>
      <c r="E75" s="348"/>
      <c r="F75" s="348"/>
      <c r="G75" s="348"/>
      <c r="H75" s="348"/>
      <c r="I75" s="348"/>
      <c r="J75" s="348"/>
      <c r="K75" s="244"/>
    </row>
    <row r="76" spans="2:11" s="1" customFormat="1" ht="17.25" customHeight="1">
      <c r="B76" s="243"/>
      <c r="C76" s="245" t="s">
        <v>1110</v>
      </c>
      <c r="D76" s="245"/>
      <c r="E76" s="245"/>
      <c r="F76" s="245" t="s">
        <v>1111</v>
      </c>
      <c r="G76" s="246"/>
      <c r="H76" s="245" t="s">
        <v>55</v>
      </c>
      <c r="I76" s="245" t="s">
        <v>58</v>
      </c>
      <c r="J76" s="245" t="s">
        <v>1112</v>
      </c>
      <c r="K76" s="244"/>
    </row>
    <row r="77" spans="2:11" s="1" customFormat="1" ht="17.25" customHeight="1">
      <c r="B77" s="243"/>
      <c r="C77" s="247" t="s">
        <v>1113</v>
      </c>
      <c r="D77" s="247"/>
      <c r="E77" s="247"/>
      <c r="F77" s="248" t="s">
        <v>1114</v>
      </c>
      <c r="G77" s="249"/>
      <c r="H77" s="247"/>
      <c r="I77" s="247"/>
      <c r="J77" s="247" t="s">
        <v>1115</v>
      </c>
      <c r="K77" s="244"/>
    </row>
    <row r="78" spans="2:11" s="1" customFormat="1" ht="5.25" customHeight="1">
      <c r="B78" s="243"/>
      <c r="C78" s="250"/>
      <c r="D78" s="250"/>
      <c r="E78" s="250"/>
      <c r="F78" s="250"/>
      <c r="G78" s="251"/>
      <c r="H78" s="250"/>
      <c r="I78" s="250"/>
      <c r="J78" s="250"/>
      <c r="K78" s="244"/>
    </row>
    <row r="79" spans="2:11" s="1" customFormat="1" ht="15" customHeight="1">
      <c r="B79" s="243"/>
      <c r="C79" s="232" t="s">
        <v>54</v>
      </c>
      <c r="D79" s="250"/>
      <c r="E79" s="250"/>
      <c r="F79" s="252" t="s">
        <v>1116</v>
      </c>
      <c r="G79" s="251"/>
      <c r="H79" s="232" t="s">
        <v>1117</v>
      </c>
      <c r="I79" s="232" t="s">
        <v>1118</v>
      </c>
      <c r="J79" s="232">
        <v>20</v>
      </c>
      <c r="K79" s="244"/>
    </row>
    <row r="80" spans="2:11" s="1" customFormat="1" ht="15" customHeight="1">
      <c r="B80" s="243"/>
      <c r="C80" s="232" t="s">
        <v>1119</v>
      </c>
      <c r="D80" s="232"/>
      <c r="E80" s="232"/>
      <c r="F80" s="252" t="s">
        <v>1116</v>
      </c>
      <c r="G80" s="251"/>
      <c r="H80" s="232" t="s">
        <v>1120</v>
      </c>
      <c r="I80" s="232" t="s">
        <v>1118</v>
      </c>
      <c r="J80" s="232">
        <v>120</v>
      </c>
      <c r="K80" s="244"/>
    </row>
    <row r="81" spans="2:11" s="1" customFormat="1" ht="15" customHeight="1">
      <c r="B81" s="253"/>
      <c r="C81" s="232" t="s">
        <v>1121</v>
      </c>
      <c r="D81" s="232"/>
      <c r="E81" s="232"/>
      <c r="F81" s="252" t="s">
        <v>1122</v>
      </c>
      <c r="G81" s="251"/>
      <c r="H81" s="232" t="s">
        <v>1123</v>
      </c>
      <c r="I81" s="232" t="s">
        <v>1118</v>
      </c>
      <c r="J81" s="232">
        <v>50</v>
      </c>
      <c r="K81" s="244"/>
    </row>
    <row r="82" spans="2:11" s="1" customFormat="1" ht="15" customHeight="1">
      <c r="B82" s="253"/>
      <c r="C82" s="232" t="s">
        <v>1124</v>
      </c>
      <c r="D82" s="232"/>
      <c r="E82" s="232"/>
      <c r="F82" s="252" t="s">
        <v>1116</v>
      </c>
      <c r="G82" s="251"/>
      <c r="H82" s="232" t="s">
        <v>1125</v>
      </c>
      <c r="I82" s="232" t="s">
        <v>1126</v>
      </c>
      <c r="J82" s="232"/>
      <c r="K82" s="244"/>
    </row>
    <row r="83" spans="2:11" s="1" customFormat="1" ht="15" customHeight="1">
      <c r="B83" s="253"/>
      <c r="C83" s="254" t="s">
        <v>1127</v>
      </c>
      <c r="D83" s="254"/>
      <c r="E83" s="254"/>
      <c r="F83" s="255" t="s">
        <v>1122</v>
      </c>
      <c r="G83" s="254"/>
      <c r="H83" s="254" t="s">
        <v>1128</v>
      </c>
      <c r="I83" s="254" t="s">
        <v>1118</v>
      </c>
      <c r="J83" s="254">
        <v>15</v>
      </c>
      <c r="K83" s="244"/>
    </row>
    <row r="84" spans="2:11" s="1" customFormat="1" ht="15" customHeight="1">
      <c r="B84" s="253"/>
      <c r="C84" s="254" t="s">
        <v>1129</v>
      </c>
      <c r="D84" s="254"/>
      <c r="E84" s="254"/>
      <c r="F84" s="255" t="s">
        <v>1122</v>
      </c>
      <c r="G84" s="254"/>
      <c r="H84" s="254" t="s">
        <v>1130</v>
      </c>
      <c r="I84" s="254" t="s">
        <v>1118</v>
      </c>
      <c r="J84" s="254">
        <v>15</v>
      </c>
      <c r="K84" s="244"/>
    </row>
    <row r="85" spans="2:11" s="1" customFormat="1" ht="15" customHeight="1">
      <c r="B85" s="253"/>
      <c r="C85" s="254" t="s">
        <v>1131</v>
      </c>
      <c r="D85" s="254"/>
      <c r="E85" s="254"/>
      <c r="F85" s="255" t="s">
        <v>1122</v>
      </c>
      <c r="G85" s="254"/>
      <c r="H85" s="254" t="s">
        <v>1132</v>
      </c>
      <c r="I85" s="254" t="s">
        <v>1118</v>
      </c>
      <c r="J85" s="254">
        <v>20</v>
      </c>
      <c r="K85" s="244"/>
    </row>
    <row r="86" spans="2:11" s="1" customFormat="1" ht="15" customHeight="1">
      <c r="B86" s="253"/>
      <c r="C86" s="254" t="s">
        <v>1133</v>
      </c>
      <c r="D86" s="254"/>
      <c r="E86" s="254"/>
      <c r="F86" s="255" t="s">
        <v>1122</v>
      </c>
      <c r="G86" s="254"/>
      <c r="H86" s="254" t="s">
        <v>1134</v>
      </c>
      <c r="I86" s="254" t="s">
        <v>1118</v>
      </c>
      <c r="J86" s="254">
        <v>20</v>
      </c>
      <c r="K86" s="244"/>
    </row>
    <row r="87" spans="2:11" s="1" customFormat="1" ht="15" customHeight="1">
      <c r="B87" s="253"/>
      <c r="C87" s="232" t="s">
        <v>1135</v>
      </c>
      <c r="D87" s="232"/>
      <c r="E87" s="232"/>
      <c r="F87" s="252" t="s">
        <v>1122</v>
      </c>
      <c r="G87" s="251"/>
      <c r="H87" s="232" t="s">
        <v>1136</v>
      </c>
      <c r="I87" s="232" t="s">
        <v>1118</v>
      </c>
      <c r="J87" s="232">
        <v>50</v>
      </c>
      <c r="K87" s="244"/>
    </row>
    <row r="88" spans="2:11" s="1" customFormat="1" ht="15" customHeight="1">
      <c r="B88" s="253"/>
      <c r="C88" s="232" t="s">
        <v>1137</v>
      </c>
      <c r="D88" s="232"/>
      <c r="E88" s="232"/>
      <c r="F88" s="252" t="s">
        <v>1122</v>
      </c>
      <c r="G88" s="251"/>
      <c r="H88" s="232" t="s">
        <v>1138</v>
      </c>
      <c r="I88" s="232" t="s">
        <v>1118</v>
      </c>
      <c r="J88" s="232">
        <v>20</v>
      </c>
      <c r="K88" s="244"/>
    </row>
    <row r="89" spans="2:11" s="1" customFormat="1" ht="15" customHeight="1">
      <c r="B89" s="253"/>
      <c r="C89" s="232" t="s">
        <v>1139</v>
      </c>
      <c r="D89" s="232"/>
      <c r="E89" s="232"/>
      <c r="F89" s="252" t="s">
        <v>1122</v>
      </c>
      <c r="G89" s="251"/>
      <c r="H89" s="232" t="s">
        <v>1140</v>
      </c>
      <c r="I89" s="232" t="s">
        <v>1118</v>
      </c>
      <c r="J89" s="232">
        <v>20</v>
      </c>
      <c r="K89" s="244"/>
    </row>
    <row r="90" spans="2:11" s="1" customFormat="1" ht="15" customHeight="1">
      <c r="B90" s="253"/>
      <c r="C90" s="232" t="s">
        <v>1141</v>
      </c>
      <c r="D90" s="232"/>
      <c r="E90" s="232"/>
      <c r="F90" s="252" t="s">
        <v>1122</v>
      </c>
      <c r="G90" s="251"/>
      <c r="H90" s="232" t="s">
        <v>1142</v>
      </c>
      <c r="I90" s="232" t="s">
        <v>1118</v>
      </c>
      <c r="J90" s="232">
        <v>50</v>
      </c>
      <c r="K90" s="244"/>
    </row>
    <row r="91" spans="2:11" s="1" customFormat="1" ht="15" customHeight="1">
      <c r="B91" s="253"/>
      <c r="C91" s="232" t="s">
        <v>1143</v>
      </c>
      <c r="D91" s="232"/>
      <c r="E91" s="232"/>
      <c r="F91" s="252" t="s">
        <v>1122</v>
      </c>
      <c r="G91" s="251"/>
      <c r="H91" s="232" t="s">
        <v>1143</v>
      </c>
      <c r="I91" s="232" t="s">
        <v>1118</v>
      </c>
      <c r="J91" s="232">
        <v>50</v>
      </c>
      <c r="K91" s="244"/>
    </row>
    <row r="92" spans="2:11" s="1" customFormat="1" ht="15" customHeight="1">
      <c r="B92" s="253"/>
      <c r="C92" s="232" t="s">
        <v>1144</v>
      </c>
      <c r="D92" s="232"/>
      <c r="E92" s="232"/>
      <c r="F92" s="252" t="s">
        <v>1122</v>
      </c>
      <c r="G92" s="251"/>
      <c r="H92" s="232" t="s">
        <v>1145</v>
      </c>
      <c r="I92" s="232" t="s">
        <v>1118</v>
      </c>
      <c r="J92" s="232">
        <v>255</v>
      </c>
      <c r="K92" s="244"/>
    </row>
    <row r="93" spans="2:11" s="1" customFormat="1" ht="15" customHeight="1">
      <c r="B93" s="253"/>
      <c r="C93" s="232" t="s">
        <v>1146</v>
      </c>
      <c r="D93" s="232"/>
      <c r="E93" s="232"/>
      <c r="F93" s="252" t="s">
        <v>1116</v>
      </c>
      <c r="G93" s="251"/>
      <c r="H93" s="232" t="s">
        <v>1147</v>
      </c>
      <c r="I93" s="232" t="s">
        <v>1148</v>
      </c>
      <c r="J93" s="232"/>
      <c r="K93" s="244"/>
    </row>
    <row r="94" spans="2:11" s="1" customFormat="1" ht="15" customHeight="1">
      <c r="B94" s="253"/>
      <c r="C94" s="232" t="s">
        <v>1149</v>
      </c>
      <c r="D94" s="232"/>
      <c r="E94" s="232"/>
      <c r="F94" s="252" t="s">
        <v>1116</v>
      </c>
      <c r="G94" s="251"/>
      <c r="H94" s="232" t="s">
        <v>1150</v>
      </c>
      <c r="I94" s="232" t="s">
        <v>1151</v>
      </c>
      <c r="J94" s="232"/>
      <c r="K94" s="244"/>
    </row>
    <row r="95" spans="2:11" s="1" customFormat="1" ht="15" customHeight="1">
      <c r="B95" s="253"/>
      <c r="C95" s="232" t="s">
        <v>1152</v>
      </c>
      <c r="D95" s="232"/>
      <c r="E95" s="232"/>
      <c r="F95" s="252" t="s">
        <v>1116</v>
      </c>
      <c r="G95" s="251"/>
      <c r="H95" s="232" t="s">
        <v>1152</v>
      </c>
      <c r="I95" s="232" t="s">
        <v>1151</v>
      </c>
      <c r="J95" s="232"/>
      <c r="K95" s="244"/>
    </row>
    <row r="96" spans="2:11" s="1" customFormat="1" ht="15" customHeight="1">
      <c r="B96" s="253"/>
      <c r="C96" s="232" t="s">
        <v>39</v>
      </c>
      <c r="D96" s="232"/>
      <c r="E96" s="232"/>
      <c r="F96" s="252" t="s">
        <v>1116</v>
      </c>
      <c r="G96" s="251"/>
      <c r="H96" s="232" t="s">
        <v>1153</v>
      </c>
      <c r="I96" s="232" t="s">
        <v>1151</v>
      </c>
      <c r="J96" s="232"/>
      <c r="K96" s="244"/>
    </row>
    <row r="97" spans="2:11" s="1" customFormat="1" ht="15" customHeight="1">
      <c r="B97" s="253"/>
      <c r="C97" s="232" t="s">
        <v>49</v>
      </c>
      <c r="D97" s="232"/>
      <c r="E97" s="232"/>
      <c r="F97" s="252" t="s">
        <v>1116</v>
      </c>
      <c r="G97" s="251"/>
      <c r="H97" s="232" t="s">
        <v>1154</v>
      </c>
      <c r="I97" s="232" t="s">
        <v>1151</v>
      </c>
      <c r="J97" s="232"/>
      <c r="K97" s="244"/>
    </row>
    <row r="98" spans="2:11" s="1" customFormat="1" ht="15" customHeight="1">
      <c r="B98" s="256"/>
      <c r="C98" s="257"/>
      <c r="D98" s="257"/>
      <c r="E98" s="257"/>
      <c r="F98" s="257"/>
      <c r="G98" s="257"/>
      <c r="H98" s="257"/>
      <c r="I98" s="257"/>
      <c r="J98" s="257"/>
      <c r="K98" s="258"/>
    </row>
    <row r="99" spans="2:11" s="1" customFormat="1" ht="18.75" customHeight="1">
      <c r="B99" s="259"/>
      <c r="C99" s="260"/>
      <c r="D99" s="260"/>
      <c r="E99" s="260"/>
      <c r="F99" s="260"/>
      <c r="G99" s="260"/>
      <c r="H99" s="260"/>
      <c r="I99" s="260"/>
      <c r="J99" s="260"/>
      <c r="K99" s="259"/>
    </row>
    <row r="100" spans="2:11" s="1" customFormat="1" ht="18.75" customHeight="1">
      <c r="B100" s="239"/>
      <c r="C100" s="239"/>
      <c r="D100" s="239"/>
      <c r="E100" s="239"/>
      <c r="F100" s="239"/>
      <c r="G100" s="239"/>
      <c r="H100" s="239"/>
      <c r="I100" s="239"/>
      <c r="J100" s="239"/>
      <c r="K100" s="239"/>
    </row>
    <row r="101" spans="2:11" s="1" customFormat="1" ht="7.5" customHeight="1">
      <c r="B101" s="240"/>
      <c r="C101" s="241"/>
      <c r="D101" s="241"/>
      <c r="E101" s="241"/>
      <c r="F101" s="241"/>
      <c r="G101" s="241"/>
      <c r="H101" s="241"/>
      <c r="I101" s="241"/>
      <c r="J101" s="241"/>
      <c r="K101" s="242"/>
    </row>
    <row r="102" spans="2:11" s="1" customFormat="1" ht="45" customHeight="1">
      <c r="B102" s="243"/>
      <c r="C102" s="348" t="s">
        <v>1155</v>
      </c>
      <c r="D102" s="348"/>
      <c r="E102" s="348"/>
      <c r="F102" s="348"/>
      <c r="G102" s="348"/>
      <c r="H102" s="348"/>
      <c r="I102" s="348"/>
      <c r="J102" s="348"/>
      <c r="K102" s="244"/>
    </row>
    <row r="103" spans="2:11" s="1" customFormat="1" ht="17.25" customHeight="1">
      <c r="B103" s="243"/>
      <c r="C103" s="245" t="s">
        <v>1110</v>
      </c>
      <c r="D103" s="245"/>
      <c r="E103" s="245"/>
      <c r="F103" s="245" t="s">
        <v>1111</v>
      </c>
      <c r="G103" s="246"/>
      <c r="H103" s="245" t="s">
        <v>55</v>
      </c>
      <c r="I103" s="245" t="s">
        <v>58</v>
      </c>
      <c r="J103" s="245" t="s">
        <v>1112</v>
      </c>
      <c r="K103" s="244"/>
    </row>
    <row r="104" spans="2:11" s="1" customFormat="1" ht="17.25" customHeight="1">
      <c r="B104" s="243"/>
      <c r="C104" s="247" t="s">
        <v>1113</v>
      </c>
      <c r="D104" s="247"/>
      <c r="E104" s="247"/>
      <c r="F104" s="248" t="s">
        <v>1114</v>
      </c>
      <c r="G104" s="249"/>
      <c r="H104" s="247"/>
      <c r="I104" s="247"/>
      <c r="J104" s="247" t="s">
        <v>1115</v>
      </c>
      <c r="K104" s="244"/>
    </row>
    <row r="105" spans="2:11" s="1" customFormat="1" ht="5.25" customHeight="1">
      <c r="B105" s="243"/>
      <c r="C105" s="245"/>
      <c r="D105" s="245"/>
      <c r="E105" s="245"/>
      <c r="F105" s="245"/>
      <c r="G105" s="261"/>
      <c r="H105" s="245"/>
      <c r="I105" s="245"/>
      <c r="J105" s="245"/>
      <c r="K105" s="244"/>
    </row>
    <row r="106" spans="2:11" s="1" customFormat="1" ht="15" customHeight="1">
      <c r="B106" s="243"/>
      <c r="C106" s="232" t="s">
        <v>54</v>
      </c>
      <c r="D106" s="250"/>
      <c r="E106" s="250"/>
      <c r="F106" s="252" t="s">
        <v>1116</v>
      </c>
      <c r="G106" s="261"/>
      <c r="H106" s="232" t="s">
        <v>1156</v>
      </c>
      <c r="I106" s="232" t="s">
        <v>1118</v>
      </c>
      <c r="J106" s="232">
        <v>20</v>
      </c>
      <c r="K106" s="244"/>
    </row>
    <row r="107" spans="2:11" s="1" customFormat="1" ht="15" customHeight="1">
      <c r="B107" s="243"/>
      <c r="C107" s="232" t="s">
        <v>1119</v>
      </c>
      <c r="D107" s="232"/>
      <c r="E107" s="232"/>
      <c r="F107" s="252" t="s">
        <v>1116</v>
      </c>
      <c r="G107" s="232"/>
      <c r="H107" s="232" t="s">
        <v>1156</v>
      </c>
      <c r="I107" s="232" t="s">
        <v>1118</v>
      </c>
      <c r="J107" s="232">
        <v>120</v>
      </c>
      <c r="K107" s="244"/>
    </row>
    <row r="108" spans="2:11" s="1" customFormat="1" ht="15" customHeight="1">
      <c r="B108" s="253"/>
      <c r="C108" s="232" t="s">
        <v>1121</v>
      </c>
      <c r="D108" s="232"/>
      <c r="E108" s="232"/>
      <c r="F108" s="252" t="s">
        <v>1122</v>
      </c>
      <c r="G108" s="232"/>
      <c r="H108" s="232" t="s">
        <v>1156</v>
      </c>
      <c r="I108" s="232" t="s">
        <v>1118</v>
      </c>
      <c r="J108" s="232">
        <v>50</v>
      </c>
      <c r="K108" s="244"/>
    </row>
    <row r="109" spans="2:11" s="1" customFormat="1" ht="15" customHeight="1">
      <c r="B109" s="253"/>
      <c r="C109" s="232" t="s">
        <v>1124</v>
      </c>
      <c r="D109" s="232"/>
      <c r="E109" s="232"/>
      <c r="F109" s="252" t="s">
        <v>1116</v>
      </c>
      <c r="G109" s="232"/>
      <c r="H109" s="232" t="s">
        <v>1156</v>
      </c>
      <c r="I109" s="232" t="s">
        <v>1126</v>
      </c>
      <c r="J109" s="232"/>
      <c r="K109" s="244"/>
    </row>
    <row r="110" spans="2:11" s="1" customFormat="1" ht="15" customHeight="1">
      <c r="B110" s="253"/>
      <c r="C110" s="232" t="s">
        <v>1135</v>
      </c>
      <c r="D110" s="232"/>
      <c r="E110" s="232"/>
      <c r="F110" s="252" t="s">
        <v>1122</v>
      </c>
      <c r="G110" s="232"/>
      <c r="H110" s="232" t="s">
        <v>1156</v>
      </c>
      <c r="I110" s="232" t="s">
        <v>1118</v>
      </c>
      <c r="J110" s="232">
        <v>50</v>
      </c>
      <c r="K110" s="244"/>
    </row>
    <row r="111" spans="2:11" s="1" customFormat="1" ht="15" customHeight="1">
      <c r="B111" s="253"/>
      <c r="C111" s="232" t="s">
        <v>1143</v>
      </c>
      <c r="D111" s="232"/>
      <c r="E111" s="232"/>
      <c r="F111" s="252" t="s">
        <v>1122</v>
      </c>
      <c r="G111" s="232"/>
      <c r="H111" s="232" t="s">
        <v>1156</v>
      </c>
      <c r="I111" s="232" t="s">
        <v>1118</v>
      </c>
      <c r="J111" s="232">
        <v>50</v>
      </c>
      <c r="K111" s="244"/>
    </row>
    <row r="112" spans="2:11" s="1" customFormat="1" ht="15" customHeight="1">
      <c r="B112" s="253"/>
      <c r="C112" s="232" t="s">
        <v>1141</v>
      </c>
      <c r="D112" s="232"/>
      <c r="E112" s="232"/>
      <c r="F112" s="252" t="s">
        <v>1122</v>
      </c>
      <c r="G112" s="232"/>
      <c r="H112" s="232" t="s">
        <v>1156</v>
      </c>
      <c r="I112" s="232" t="s">
        <v>1118</v>
      </c>
      <c r="J112" s="232">
        <v>50</v>
      </c>
      <c r="K112" s="244"/>
    </row>
    <row r="113" spans="2:11" s="1" customFormat="1" ht="15" customHeight="1">
      <c r="B113" s="253"/>
      <c r="C113" s="232" t="s">
        <v>54</v>
      </c>
      <c r="D113" s="232"/>
      <c r="E113" s="232"/>
      <c r="F113" s="252" t="s">
        <v>1116</v>
      </c>
      <c r="G113" s="232"/>
      <c r="H113" s="232" t="s">
        <v>1157</v>
      </c>
      <c r="I113" s="232" t="s">
        <v>1118</v>
      </c>
      <c r="J113" s="232">
        <v>20</v>
      </c>
      <c r="K113" s="244"/>
    </row>
    <row r="114" spans="2:11" s="1" customFormat="1" ht="15" customHeight="1">
      <c r="B114" s="253"/>
      <c r="C114" s="232" t="s">
        <v>1158</v>
      </c>
      <c r="D114" s="232"/>
      <c r="E114" s="232"/>
      <c r="F114" s="252" t="s">
        <v>1116</v>
      </c>
      <c r="G114" s="232"/>
      <c r="H114" s="232" t="s">
        <v>1159</v>
      </c>
      <c r="I114" s="232" t="s">
        <v>1118</v>
      </c>
      <c r="J114" s="232">
        <v>120</v>
      </c>
      <c r="K114" s="244"/>
    </row>
    <row r="115" spans="2:11" s="1" customFormat="1" ht="15" customHeight="1">
      <c r="B115" s="253"/>
      <c r="C115" s="232" t="s">
        <v>39</v>
      </c>
      <c r="D115" s="232"/>
      <c r="E115" s="232"/>
      <c r="F115" s="252" t="s">
        <v>1116</v>
      </c>
      <c r="G115" s="232"/>
      <c r="H115" s="232" t="s">
        <v>1160</v>
      </c>
      <c r="I115" s="232" t="s">
        <v>1151</v>
      </c>
      <c r="J115" s="232"/>
      <c r="K115" s="244"/>
    </row>
    <row r="116" spans="2:11" s="1" customFormat="1" ht="15" customHeight="1">
      <c r="B116" s="253"/>
      <c r="C116" s="232" t="s">
        <v>49</v>
      </c>
      <c r="D116" s="232"/>
      <c r="E116" s="232"/>
      <c r="F116" s="252" t="s">
        <v>1116</v>
      </c>
      <c r="G116" s="232"/>
      <c r="H116" s="232" t="s">
        <v>1161</v>
      </c>
      <c r="I116" s="232" t="s">
        <v>1151</v>
      </c>
      <c r="J116" s="232"/>
      <c r="K116" s="244"/>
    </row>
    <row r="117" spans="2:11" s="1" customFormat="1" ht="15" customHeight="1">
      <c r="B117" s="253"/>
      <c r="C117" s="232" t="s">
        <v>58</v>
      </c>
      <c r="D117" s="232"/>
      <c r="E117" s="232"/>
      <c r="F117" s="252" t="s">
        <v>1116</v>
      </c>
      <c r="G117" s="232"/>
      <c r="H117" s="232" t="s">
        <v>1162</v>
      </c>
      <c r="I117" s="232" t="s">
        <v>1163</v>
      </c>
      <c r="J117" s="232"/>
      <c r="K117" s="244"/>
    </row>
    <row r="118" spans="2:11" s="1" customFormat="1" ht="15" customHeight="1">
      <c r="B118" s="256"/>
      <c r="C118" s="262"/>
      <c r="D118" s="262"/>
      <c r="E118" s="262"/>
      <c r="F118" s="262"/>
      <c r="G118" s="262"/>
      <c r="H118" s="262"/>
      <c r="I118" s="262"/>
      <c r="J118" s="262"/>
      <c r="K118" s="258"/>
    </row>
    <row r="119" spans="2:11" s="1" customFormat="1" ht="18.75" customHeight="1">
      <c r="B119" s="263"/>
      <c r="C119" s="229"/>
      <c r="D119" s="229"/>
      <c r="E119" s="229"/>
      <c r="F119" s="264"/>
      <c r="G119" s="229"/>
      <c r="H119" s="229"/>
      <c r="I119" s="229"/>
      <c r="J119" s="229"/>
      <c r="K119" s="263"/>
    </row>
    <row r="120" spans="2:11" s="1" customFormat="1" ht="18.75" customHeight="1">
      <c r="B120" s="239"/>
      <c r="C120" s="239"/>
      <c r="D120" s="239"/>
      <c r="E120" s="239"/>
      <c r="F120" s="239"/>
      <c r="G120" s="239"/>
      <c r="H120" s="239"/>
      <c r="I120" s="239"/>
      <c r="J120" s="239"/>
      <c r="K120" s="239"/>
    </row>
    <row r="121" spans="2:11" s="1" customFormat="1" ht="7.5" customHeight="1">
      <c r="B121" s="265"/>
      <c r="C121" s="266"/>
      <c r="D121" s="266"/>
      <c r="E121" s="266"/>
      <c r="F121" s="266"/>
      <c r="G121" s="266"/>
      <c r="H121" s="266"/>
      <c r="I121" s="266"/>
      <c r="J121" s="266"/>
      <c r="K121" s="267"/>
    </row>
    <row r="122" spans="2:11" s="1" customFormat="1" ht="45" customHeight="1">
      <c r="B122" s="268"/>
      <c r="C122" s="349" t="s">
        <v>1164</v>
      </c>
      <c r="D122" s="349"/>
      <c r="E122" s="349"/>
      <c r="F122" s="349"/>
      <c r="G122" s="349"/>
      <c r="H122" s="349"/>
      <c r="I122" s="349"/>
      <c r="J122" s="349"/>
      <c r="K122" s="269"/>
    </row>
    <row r="123" spans="2:11" s="1" customFormat="1" ht="17.25" customHeight="1">
      <c r="B123" s="270"/>
      <c r="C123" s="245" t="s">
        <v>1110</v>
      </c>
      <c r="D123" s="245"/>
      <c r="E123" s="245"/>
      <c r="F123" s="245" t="s">
        <v>1111</v>
      </c>
      <c r="G123" s="246"/>
      <c r="H123" s="245" t="s">
        <v>55</v>
      </c>
      <c r="I123" s="245" t="s">
        <v>58</v>
      </c>
      <c r="J123" s="245" t="s">
        <v>1112</v>
      </c>
      <c r="K123" s="271"/>
    </row>
    <row r="124" spans="2:11" s="1" customFormat="1" ht="17.25" customHeight="1">
      <c r="B124" s="270"/>
      <c r="C124" s="247" t="s">
        <v>1113</v>
      </c>
      <c r="D124" s="247"/>
      <c r="E124" s="247"/>
      <c r="F124" s="248" t="s">
        <v>1114</v>
      </c>
      <c r="G124" s="249"/>
      <c r="H124" s="247"/>
      <c r="I124" s="247"/>
      <c r="J124" s="247" t="s">
        <v>1115</v>
      </c>
      <c r="K124" s="271"/>
    </row>
    <row r="125" spans="2:11" s="1" customFormat="1" ht="5.25" customHeight="1">
      <c r="B125" s="272"/>
      <c r="C125" s="250"/>
      <c r="D125" s="250"/>
      <c r="E125" s="250"/>
      <c r="F125" s="250"/>
      <c r="G125" s="232"/>
      <c r="H125" s="250"/>
      <c r="I125" s="250"/>
      <c r="J125" s="250"/>
      <c r="K125" s="273"/>
    </row>
    <row r="126" spans="2:11" s="1" customFormat="1" ht="15" customHeight="1">
      <c r="B126" s="272"/>
      <c r="C126" s="232" t="s">
        <v>1119</v>
      </c>
      <c r="D126" s="250"/>
      <c r="E126" s="250"/>
      <c r="F126" s="252" t="s">
        <v>1116</v>
      </c>
      <c r="G126" s="232"/>
      <c r="H126" s="232" t="s">
        <v>1156</v>
      </c>
      <c r="I126" s="232" t="s">
        <v>1118</v>
      </c>
      <c r="J126" s="232">
        <v>120</v>
      </c>
      <c r="K126" s="274"/>
    </row>
    <row r="127" spans="2:11" s="1" customFormat="1" ht="15" customHeight="1">
      <c r="B127" s="272"/>
      <c r="C127" s="232" t="s">
        <v>1165</v>
      </c>
      <c r="D127" s="232"/>
      <c r="E127" s="232"/>
      <c r="F127" s="252" t="s">
        <v>1116</v>
      </c>
      <c r="G127" s="232"/>
      <c r="H127" s="232" t="s">
        <v>1166</v>
      </c>
      <c r="I127" s="232" t="s">
        <v>1118</v>
      </c>
      <c r="J127" s="232" t="s">
        <v>1167</v>
      </c>
      <c r="K127" s="274"/>
    </row>
    <row r="128" spans="2:11" s="1" customFormat="1" ht="15" customHeight="1">
      <c r="B128" s="272"/>
      <c r="C128" s="232" t="s">
        <v>1064</v>
      </c>
      <c r="D128" s="232"/>
      <c r="E128" s="232"/>
      <c r="F128" s="252" t="s">
        <v>1116</v>
      </c>
      <c r="G128" s="232"/>
      <c r="H128" s="232" t="s">
        <v>1168</v>
      </c>
      <c r="I128" s="232" t="s">
        <v>1118</v>
      </c>
      <c r="J128" s="232" t="s">
        <v>1167</v>
      </c>
      <c r="K128" s="274"/>
    </row>
    <row r="129" spans="2:11" s="1" customFormat="1" ht="15" customHeight="1">
      <c r="B129" s="272"/>
      <c r="C129" s="232" t="s">
        <v>1127</v>
      </c>
      <c r="D129" s="232"/>
      <c r="E129" s="232"/>
      <c r="F129" s="252" t="s">
        <v>1122</v>
      </c>
      <c r="G129" s="232"/>
      <c r="H129" s="232" t="s">
        <v>1128</v>
      </c>
      <c r="I129" s="232" t="s">
        <v>1118</v>
      </c>
      <c r="J129" s="232">
        <v>15</v>
      </c>
      <c r="K129" s="274"/>
    </row>
    <row r="130" spans="2:11" s="1" customFormat="1" ht="15" customHeight="1">
      <c r="B130" s="272"/>
      <c r="C130" s="254" t="s">
        <v>1129</v>
      </c>
      <c r="D130" s="254"/>
      <c r="E130" s="254"/>
      <c r="F130" s="255" t="s">
        <v>1122</v>
      </c>
      <c r="G130" s="254"/>
      <c r="H130" s="254" t="s">
        <v>1130</v>
      </c>
      <c r="I130" s="254" t="s">
        <v>1118</v>
      </c>
      <c r="J130" s="254">
        <v>15</v>
      </c>
      <c r="K130" s="274"/>
    </row>
    <row r="131" spans="2:11" s="1" customFormat="1" ht="15" customHeight="1">
      <c r="B131" s="272"/>
      <c r="C131" s="254" t="s">
        <v>1131</v>
      </c>
      <c r="D131" s="254"/>
      <c r="E131" s="254"/>
      <c r="F131" s="255" t="s">
        <v>1122</v>
      </c>
      <c r="G131" s="254"/>
      <c r="H131" s="254" t="s">
        <v>1132</v>
      </c>
      <c r="I131" s="254" t="s">
        <v>1118</v>
      </c>
      <c r="J131" s="254">
        <v>20</v>
      </c>
      <c r="K131" s="274"/>
    </row>
    <row r="132" spans="2:11" s="1" customFormat="1" ht="15" customHeight="1">
      <c r="B132" s="272"/>
      <c r="C132" s="254" t="s">
        <v>1133</v>
      </c>
      <c r="D132" s="254"/>
      <c r="E132" s="254"/>
      <c r="F132" s="255" t="s">
        <v>1122</v>
      </c>
      <c r="G132" s="254"/>
      <c r="H132" s="254" t="s">
        <v>1134</v>
      </c>
      <c r="I132" s="254" t="s">
        <v>1118</v>
      </c>
      <c r="J132" s="254">
        <v>20</v>
      </c>
      <c r="K132" s="274"/>
    </row>
    <row r="133" spans="2:11" s="1" customFormat="1" ht="15" customHeight="1">
      <c r="B133" s="272"/>
      <c r="C133" s="232" t="s">
        <v>1121</v>
      </c>
      <c r="D133" s="232"/>
      <c r="E133" s="232"/>
      <c r="F133" s="252" t="s">
        <v>1122</v>
      </c>
      <c r="G133" s="232"/>
      <c r="H133" s="232" t="s">
        <v>1156</v>
      </c>
      <c r="I133" s="232" t="s">
        <v>1118</v>
      </c>
      <c r="J133" s="232">
        <v>50</v>
      </c>
      <c r="K133" s="274"/>
    </row>
    <row r="134" spans="2:11" s="1" customFormat="1" ht="15" customHeight="1">
      <c r="B134" s="272"/>
      <c r="C134" s="232" t="s">
        <v>1135</v>
      </c>
      <c r="D134" s="232"/>
      <c r="E134" s="232"/>
      <c r="F134" s="252" t="s">
        <v>1122</v>
      </c>
      <c r="G134" s="232"/>
      <c r="H134" s="232" t="s">
        <v>1156</v>
      </c>
      <c r="I134" s="232" t="s">
        <v>1118</v>
      </c>
      <c r="J134" s="232">
        <v>50</v>
      </c>
      <c r="K134" s="274"/>
    </row>
    <row r="135" spans="2:11" s="1" customFormat="1" ht="15" customHeight="1">
      <c r="B135" s="272"/>
      <c r="C135" s="232" t="s">
        <v>1141</v>
      </c>
      <c r="D135" s="232"/>
      <c r="E135" s="232"/>
      <c r="F135" s="252" t="s">
        <v>1122</v>
      </c>
      <c r="G135" s="232"/>
      <c r="H135" s="232" t="s">
        <v>1156</v>
      </c>
      <c r="I135" s="232" t="s">
        <v>1118</v>
      </c>
      <c r="J135" s="232">
        <v>50</v>
      </c>
      <c r="K135" s="274"/>
    </row>
    <row r="136" spans="2:11" s="1" customFormat="1" ht="15" customHeight="1">
      <c r="B136" s="272"/>
      <c r="C136" s="232" t="s">
        <v>1143</v>
      </c>
      <c r="D136" s="232"/>
      <c r="E136" s="232"/>
      <c r="F136" s="252" t="s">
        <v>1122</v>
      </c>
      <c r="G136" s="232"/>
      <c r="H136" s="232" t="s">
        <v>1156</v>
      </c>
      <c r="I136" s="232" t="s">
        <v>1118</v>
      </c>
      <c r="J136" s="232">
        <v>50</v>
      </c>
      <c r="K136" s="274"/>
    </row>
    <row r="137" spans="2:11" s="1" customFormat="1" ht="15" customHeight="1">
      <c r="B137" s="272"/>
      <c r="C137" s="232" t="s">
        <v>1144</v>
      </c>
      <c r="D137" s="232"/>
      <c r="E137" s="232"/>
      <c r="F137" s="252" t="s">
        <v>1122</v>
      </c>
      <c r="G137" s="232"/>
      <c r="H137" s="232" t="s">
        <v>1169</v>
      </c>
      <c r="I137" s="232" t="s">
        <v>1118</v>
      </c>
      <c r="J137" s="232">
        <v>255</v>
      </c>
      <c r="K137" s="274"/>
    </row>
    <row r="138" spans="2:11" s="1" customFormat="1" ht="15" customHeight="1">
      <c r="B138" s="272"/>
      <c r="C138" s="232" t="s">
        <v>1146</v>
      </c>
      <c r="D138" s="232"/>
      <c r="E138" s="232"/>
      <c r="F138" s="252" t="s">
        <v>1116</v>
      </c>
      <c r="G138" s="232"/>
      <c r="H138" s="232" t="s">
        <v>1170</v>
      </c>
      <c r="I138" s="232" t="s">
        <v>1148</v>
      </c>
      <c r="J138" s="232"/>
      <c r="K138" s="274"/>
    </row>
    <row r="139" spans="2:11" s="1" customFormat="1" ht="15" customHeight="1">
      <c r="B139" s="272"/>
      <c r="C139" s="232" t="s">
        <v>1149</v>
      </c>
      <c r="D139" s="232"/>
      <c r="E139" s="232"/>
      <c r="F139" s="252" t="s">
        <v>1116</v>
      </c>
      <c r="G139" s="232"/>
      <c r="H139" s="232" t="s">
        <v>1171</v>
      </c>
      <c r="I139" s="232" t="s">
        <v>1151</v>
      </c>
      <c r="J139" s="232"/>
      <c r="K139" s="274"/>
    </row>
    <row r="140" spans="2:11" s="1" customFormat="1" ht="15" customHeight="1">
      <c r="B140" s="272"/>
      <c r="C140" s="232" t="s">
        <v>1152</v>
      </c>
      <c r="D140" s="232"/>
      <c r="E140" s="232"/>
      <c r="F140" s="252" t="s">
        <v>1116</v>
      </c>
      <c r="G140" s="232"/>
      <c r="H140" s="232" t="s">
        <v>1152</v>
      </c>
      <c r="I140" s="232" t="s">
        <v>1151</v>
      </c>
      <c r="J140" s="232"/>
      <c r="K140" s="274"/>
    </row>
    <row r="141" spans="2:11" s="1" customFormat="1" ht="15" customHeight="1">
      <c r="B141" s="272"/>
      <c r="C141" s="232" t="s">
        <v>39</v>
      </c>
      <c r="D141" s="232"/>
      <c r="E141" s="232"/>
      <c r="F141" s="252" t="s">
        <v>1116</v>
      </c>
      <c r="G141" s="232"/>
      <c r="H141" s="232" t="s">
        <v>1172</v>
      </c>
      <c r="I141" s="232" t="s">
        <v>1151</v>
      </c>
      <c r="J141" s="232"/>
      <c r="K141" s="274"/>
    </row>
    <row r="142" spans="2:11" s="1" customFormat="1" ht="15" customHeight="1">
      <c r="B142" s="272"/>
      <c r="C142" s="232" t="s">
        <v>1173</v>
      </c>
      <c r="D142" s="232"/>
      <c r="E142" s="232"/>
      <c r="F142" s="252" t="s">
        <v>1116</v>
      </c>
      <c r="G142" s="232"/>
      <c r="H142" s="232" t="s">
        <v>1174</v>
      </c>
      <c r="I142" s="232" t="s">
        <v>1151</v>
      </c>
      <c r="J142" s="232"/>
      <c r="K142" s="274"/>
    </row>
    <row r="143" spans="2:11" s="1" customFormat="1" ht="15" customHeight="1">
      <c r="B143" s="275"/>
      <c r="C143" s="276"/>
      <c r="D143" s="276"/>
      <c r="E143" s="276"/>
      <c r="F143" s="276"/>
      <c r="G143" s="276"/>
      <c r="H143" s="276"/>
      <c r="I143" s="276"/>
      <c r="J143" s="276"/>
      <c r="K143" s="277"/>
    </row>
    <row r="144" spans="2:11" s="1" customFormat="1" ht="18.75" customHeight="1">
      <c r="B144" s="229"/>
      <c r="C144" s="229"/>
      <c r="D144" s="229"/>
      <c r="E144" s="229"/>
      <c r="F144" s="264"/>
      <c r="G144" s="229"/>
      <c r="H144" s="229"/>
      <c r="I144" s="229"/>
      <c r="J144" s="229"/>
      <c r="K144" s="229"/>
    </row>
    <row r="145" spans="2:11" s="1" customFormat="1" ht="18.75" customHeight="1">
      <c r="B145" s="239"/>
      <c r="C145" s="239"/>
      <c r="D145" s="239"/>
      <c r="E145" s="239"/>
      <c r="F145" s="239"/>
      <c r="G145" s="239"/>
      <c r="H145" s="239"/>
      <c r="I145" s="239"/>
      <c r="J145" s="239"/>
      <c r="K145" s="239"/>
    </row>
    <row r="146" spans="2:11" s="1" customFormat="1" ht="7.5" customHeight="1">
      <c r="B146" s="240"/>
      <c r="C146" s="241"/>
      <c r="D146" s="241"/>
      <c r="E146" s="241"/>
      <c r="F146" s="241"/>
      <c r="G146" s="241"/>
      <c r="H146" s="241"/>
      <c r="I146" s="241"/>
      <c r="J146" s="241"/>
      <c r="K146" s="242"/>
    </row>
    <row r="147" spans="2:11" s="1" customFormat="1" ht="45" customHeight="1">
      <c r="B147" s="243"/>
      <c r="C147" s="348" t="s">
        <v>1175</v>
      </c>
      <c r="D147" s="348"/>
      <c r="E147" s="348"/>
      <c r="F147" s="348"/>
      <c r="G147" s="348"/>
      <c r="H147" s="348"/>
      <c r="I147" s="348"/>
      <c r="J147" s="348"/>
      <c r="K147" s="244"/>
    </row>
    <row r="148" spans="2:11" s="1" customFormat="1" ht="17.25" customHeight="1">
      <c r="B148" s="243"/>
      <c r="C148" s="245" t="s">
        <v>1110</v>
      </c>
      <c r="D148" s="245"/>
      <c r="E148" s="245"/>
      <c r="F148" s="245" t="s">
        <v>1111</v>
      </c>
      <c r="G148" s="246"/>
      <c r="H148" s="245" t="s">
        <v>55</v>
      </c>
      <c r="I148" s="245" t="s">
        <v>58</v>
      </c>
      <c r="J148" s="245" t="s">
        <v>1112</v>
      </c>
      <c r="K148" s="244"/>
    </row>
    <row r="149" spans="2:11" s="1" customFormat="1" ht="17.25" customHeight="1">
      <c r="B149" s="243"/>
      <c r="C149" s="247" t="s">
        <v>1113</v>
      </c>
      <c r="D149" s="247"/>
      <c r="E149" s="247"/>
      <c r="F149" s="248" t="s">
        <v>1114</v>
      </c>
      <c r="G149" s="249"/>
      <c r="H149" s="247"/>
      <c r="I149" s="247"/>
      <c r="J149" s="247" t="s">
        <v>1115</v>
      </c>
      <c r="K149" s="244"/>
    </row>
    <row r="150" spans="2:11" s="1" customFormat="1" ht="5.25" customHeight="1">
      <c r="B150" s="253"/>
      <c r="C150" s="250"/>
      <c r="D150" s="250"/>
      <c r="E150" s="250"/>
      <c r="F150" s="250"/>
      <c r="G150" s="251"/>
      <c r="H150" s="250"/>
      <c r="I150" s="250"/>
      <c r="J150" s="250"/>
      <c r="K150" s="274"/>
    </row>
    <row r="151" spans="2:11" s="1" customFormat="1" ht="15" customHeight="1">
      <c r="B151" s="253"/>
      <c r="C151" s="278" t="s">
        <v>1119</v>
      </c>
      <c r="D151" s="232"/>
      <c r="E151" s="232"/>
      <c r="F151" s="279" t="s">
        <v>1116</v>
      </c>
      <c r="G151" s="232"/>
      <c r="H151" s="278" t="s">
        <v>1156</v>
      </c>
      <c r="I151" s="278" t="s">
        <v>1118</v>
      </c>
      <c r="J151" s="278">
        <v>120</v>
      </c>
      <c r="K151" s="274"/>
    </row>
    <row r="152" spans="2:11" s="1" customFormat="1" ht="15" customHeight="1">
      <c r="B152" s="253"/>
      <c r="C152" s="278" t="s">
        <v>1165</v>
      </c>
      <c r="D152" s="232"/>
      <c r="E152" s="232"/>
      <c r="F152" s="279" t="s">
        <v>1116</v>
      </c>
      <c r="G152" s="232"/>
      <c r="H152" s="278" t="s">
        <v>1176</v>
      </c>
      <c r="I152" s="278" t="s">
        <v>1118</v>
      </c>
      <c r="J152" s="278" t="s">
        <v>1167</v>
      </c>
      <c r="K152" s="274"/>
    </row>
    <row r="153" spans="2:11" s="1" customFormat="1" ht="15" customHeight="1">
      <c r="B153" s="253"/>
      <c r="C153" s="278" t="s">
        <v>1064</v>
      </c>
      <c r="D153" s="232"/>
      <c r="E153" s="232"/>
      <c r="F153" s="279" t="s">
        <v>1116</v>
      </c>
      <c r="G153" s="232"/>
      <c r="H153" s="278" t="s">
        <v>1177</v>
      </c>
      <c r="I153" s="278" t="s">
        <v>1118</v>
      </c>
      <c r="J153" s="278" t="s">
        <v>1167</v>
      </c>
      <c r="K153" s="274"/>
    </row>
    <row r="154" spans="2:11" s="1" customFormat="1" ht="15" customHeight="1">
      <c r="B154" s="253"/>
      <c r="C154" s="278" t="s">
        <v>1121</v>
      </c>
      <c r="D154" s="232"/>
      <c r="E154" s="232"/>
      <c r="F154" s="279" t="s">
        <v>1122</v>
      </c>
      <c r="G154" s="232"/>
      <c r="H154" s="278" t="s">
        <v>1156</v>
      </c>
      <c r="I154" s="278" t="s">
        <v>1118</v>
      </c>
      <c r="J154" s="278">
        <v>50</v>
      </c>
      <c r="K154" s="274"/>
    </row>
    <row r="155" spans="2:11" s="1" customFormat="1" ht="15" customHeight="1">
      <c r="B155" s="253"/>
      <c r="C155" s="278" t="s">
        <v>1124</v>
      </c>
      <c r="D155" s="232"/>
      <c r="E155" s="232"/>
      <c r="F155" s="279" t="s">
        <v>1116</v>
      </c>
      <c r="G155" s="232"/>
      <c r="H155" s="278" t="s">
        <v>1156</v>
      </c>
      <c r="I155" s="278" t="s">
        <v>1126</v>
      </c>
      <c r="J155" s="278"/>
      <c r="K155" s="274"/>
    </row>
    <row r="156" spans="2:11" s="1" customFormat="1" ht="15" customHeight="1">
      <c r="B156" s="253"/>
      <c r="C156" s="278" t="s">
        <v>1135</v>
      </c>
      <c r="D156" s="232"/>
      <c r="E156" s="232"/>
      <c r="F156" s="279" t="s">
        <v>1122</v>
      </c>
      <c r="G156" s="232"/>
      <c r="H156" s="278" t="s">
        <v>1156</v>
      </c>
      <c r="I156" s="278" t="s">
        <v>1118</v>
      </c>
      <c r="J156" s="278">
        <v>50</v>
      </c>
      <c r="K156" s="274"/>
    </row>
    <row r="157" spans="2:11" s="1" customFormat="1" ht="15" customHeight="1">
      <c r="B157" s="253"/>
      <c r="C157" s="278" t="s">
        <v>1143</v>
      </c>
      <c r="D157" s="232"/>
      <c r="E157" s="232"/>
      <c r="F157" s="279" t="s">
        <v>1122</v>
      </c>
      <c r="G157" s="232"/>
      <c r="H157" s="278" t="s">
        <v>1156</v>
      </c>
      <c r="I157" s="278" t="s">
        <v>1118</v>
      </c>
      <c r="J157" s="278">
        <v>50</v>
      </c>
      <c r="K157" s="274"/>
    </row>
    <row r="158" spans="2:11" s="1" customFormat="1" ht="15" customHeight="1">
      <c r="B158" s="253"/>
      <c r="C158" s="278" t="s">
        <v>1141</v>
      </c>
      <c r="D158" s="232"/>
      <c r="E158" s="232"/>
      <c r="F158" s="279" t="s">
        <v>1122</v>
      </c>
      <c r="G158" s="232"/>
      <c r="H158" s="278" t="s">
        <v>1156</v>
      </c>
      <c r="I158" s="278" t="s">
        <v>1118</v>
      </c>
      <c r="J158" s="278">
        <v>50</v>
      </c>
      <c r="K158" s="274"/>
    </row>
    <row r="159" spans="2:11" s="1" customFormat="1" ht="15" customHeight="1">
      <c r="B159" s="253"/>
      <c r="C159" s="278" t="s">
        <v>100</v>
      </c>
      <c r="D159" s="232"/>
      <c r="E159" s="232"/>
      <c r="F159" s="279" t="s">
        <v>1116</v>
      </c>
      <c r="G159" s="232"/>
      <c r="H159" s="278" t="s">
        <v>1178</v>
      </c>
      <c r="I159" s="278" t="s">
        <v>1118</v>
      </c>
      <c r="J159" s="278" t="s">
        <v>1179</v>
      </c>
      <c r="K159" s="274"/>
    </row>
    <row r="160" spans="2:11" s="1" customFormat="1" ht="15" customHeight="1">
      <c r="B160" s="253"/>
      <c r="C160" s="278" t="s">
        <v>1180</v>
      </c>
      <c r="D160" s="232"/>
      <c r="E160" s="232"/>
      <c r="F160" s="279" t="s">
        <v>1116</v>
      </c>
      <c r="G160" s="232"/>
      <c r="H160" s="278" t="s">
        <v>1181</v>
      </c>
      <c r="I160" s="278" t="s">
        <v>1151</v>
      </c>
      <c r="J160" s="278"/>
      <c r="K160" s="274"/>
    </row>
    <row r="161" spans="2:11" s="1" customFormat="1" ht="15" customHeight="1">
      <c r="B161" s="280"/>
      <c r="C161" s="262"/>
      <c r="D161" s="262"/>
      <c r="E161" s="262"/>
      <c r="F161" s="262"/>
      <c r="G161" s="262"/>
      <c r="H161" s="262"/>
      <c r="I161" s="262"/>
      <c r="J161" s="262"/>
      <c r="K161" s="281"/>
    </row>
    <row r="162" spans="2:11" s="1" customFormat="1" ht="18.75" customHeight="1">
      <c r="B162" s="229"/>
      <c r="C162" s="232"/>
      <c r="D162" s="232"/>
      <c r="E162" s="232"/>
      <c r="F162" s="252"/>
      <c r="G162" s="232"/>
      <c r="H162" s="232"/>
      <c r="I162" s="232"/>
      <c r="J162" s="232"/>
      <c r="K162" s="229"/>
    </row>
    <row r="163" spans="2:11" s="1" customFormat="1" ht="18.75" customHeight="1">
      <c r="B163" s="239"/>
      <c r="C163" s="239"/>
      <c r="D163" s="239"/>
      <c r="E163" s="239"/>
      <c r="F163" s="239"/>
      <c r="G163" s="239"/>
      <c r="H163" s="239"/>
      <c r="I163" s="239"/>
      <c r="J163" s="239"/>
      <c r="K163" s="239"/>
    </row>
    <row r="164" spans="2:11" s="1" customFormat="1" ht="7.5" customHeight="1">
      <c r="B164" s="221"/>
      <c r="C164" s="222"/>
      <c r="D164" s="222"/>
      <c r="E164" s="222"/>
      <c r="F164" s="222"/>
      <c r="G164" s="222"/>
      <c r="H164" s="222"/>
      <c r="I164" s="222"/>
      <c r="J164" s="222"/>
      <c r="K164" s="223"/>
    </row>
    <row r="165" spans="2:11" s="1" customFormat="1" ht="45" customHeight="1">
      <c r="B165" s="224"/>
      <c r="C165" s="349" t="s">
        <v>1182</v>
      </c>
      <c r="D165" s="349"/>
      <c r="E165" s="349"/>
      <c r="F165" s="349"/>
      <c r="G165" s="349"/>
      <c r="H165" s="349"/>
      <c r="I165" s="349"/>
      <c r="J165" s="349"/>
      <c r="K165" s="225"/>
    </row>
    <row r="166" spans="2:11" s="1" customFormat="1" ht="17.25" customHeight="1">
      <c r="B166" s="224"/>
      <c r="C166" s="245" t="s">
        <v>1110</v>
      </c>
      <c r="D166" s="245"/>
      <c r="E166" s="245"/>
      <c r="F166" s="245" t="s">
        <v>1111</v>
      </c>
      <c r="G166" s="282"/>
      <c r="H166" s="283" t="s">
        <v>55</v>
      </c>
      <c r="I166" s="283" t="s">
        <v>58</v>
      </c>
      <c r="J166" s="245" t="s">
        <v>1112</v>
      </c>
      <c r="K166" s="225"/>
    </row>
    <row r="167" spans="2:11" s="1" customFormat="1" ht="17.25" customHeight="1">
      <c r="B167" s="226"/>
      <c r="C167" s="247" t="s">
        <v>1113</v>
      </c>
      <c r="D167" s="247"/>
      <c r="E167" s="247"/>
      <c r="F167" s="248" t="s">
        <v>1114</v>
      </c>
      <c r="G167" s="284"/>
      <c r="H167" s="285"/>
      <c r="I167" s="285"/>
      <c r="J167" s="247" t="s">
        <v>1115</v>
      </c>
      <c r="K167" s="227"/>
    </row>
    <row r="168" spans="2:11" s="1" customFormat="1" ht="5.25" customHeight="1">
      <c r="B168" s="253"/>
      <c r="C168" s="250"/>
      <c r="D168" s="250"/>
      <c r="E168" s="250"/>
      <c r="F168" s="250"/>
      <c r="G168" s="251"/>
      <c r="H168" s="250"/>
      <c r="I168" s="250"/>
      <c r="J168" s="250"/>
      <c r="K168" s="274"/>
    </row>
    <row r="169" spans="2:11" s="1" customFormat="1" ht="15" customHeight="1">
      <c r="B169" s="253"/>
      <c r="C169" s="232" t="s">
        <v>1119</v>
      </c>
      <c r="D169" s="232"/>
      <c r="E169" s="232"/>
      <c r="F169" s="252" t="s">
        <v>1116</v>
      </c>
      <c r="G169" s="232"/>
      <c r="H169" s="232" t="s">
        <v>1156</v>
      </c>
      <c r="I169" s="232" t="s">
        <v>1118</v>
      </c>
      <c r="J169" s="232">
        <v>120</v>
      </c>
      <c r="K169" s="274"/>
    </row>
    <row r="170" spans="2:11" s="1" customFormat="1" ht="15" customHeight="1">
      <c r="B170" s="253"/>
      <c r="C170" s="232" t="s">
        <v>1165</v>
      </c>
      <c r="D170" s="232"/>
      <c r="E170" s="232"/>
      <c r="F170" s="252" t="s">
        <v>1116</v>
      </c>
      <c r="G170" s="232"/>
      <c r="H170" s="232" t="s">
        <v>1166</v>
      </c>
      <c r="I170" s="232" t="s">
        <v>1118</v>
      </c>
      <c r="J170" s="232" t="s">
        <v>1167</v>
      </c>
      <c r="K170" s="274"/>
    </row>
    <row r="171" spans="2:11" s="1" customFormat="1" ht="15" customHeight="1">
      <c r="B171" s="253"/>
      <c r="C171" s="232" t="s">
        <v>1064</v>
      </c>
      <c r="D171" s="232"/>
      <c r="E171" s="232"/>
      <c r="F171" s="252" t="s">
        <v>1116</v>
      </c>
      <c r="G171" s="232"/>
      <c r="H171" s="232" t="s">
        <v>1183</v>
      </c>
      <c r="I171" s="232" t="s">
        <v>1118</v>
      </c>
      <c r="J171" s="232" t="s">
        <v>1167</v>
      </c>
      <c r="K171" s="274"/>
    </row>
    <row r="172" spans="2:11" s="1" customFormat="1" ht="15" customHeight="1">
      <c r="B172" s="253"/>
      <c r="C172" s="232" t="s">
        <v>1121</v>
      </c>
      <c r="D172" s="232"/>
      <c r="E172" s="232"/>
      <c r="F172" s="252" t="s">
        <v>1122</v>
      </c>
      <c r="G172" s="232"/>
      <c r="H172" s="232" t="s">
        <v>1183</v>
      </c>
      <c r="I172" s="232" t="s">
        <v>1118</v>
      </c>
      <c r="J172" s="232">
        <v>50</v>
      </c>
      <c r="K172" s="274"/>
    </row>
    <row r="173" spans="2:11" s="1" customFormat="1" ht="15" customHeight="1">
      <c r="B173" s="253"/>
      <c r="C173" s="232" t="s">
        <v>1124</v>
      </c>
      <c r="D173" s="232"/>
      <c r="E173" s="232"/>
      <c r="F173" s="252" t="s">
        <v>1116</v>
      </c>
      <c r="G173" s="232"/>
      <c r="H173" s="232" t="s">
        <v>1183</v>
      </c>
      <c r="I173" s="232" t="s">
        <v>1126</v>
      </c>
      <c r="J173" s="232"/>
      <c r="K173" s="274"/>
    </row>
    <row r="174" spans="2:11" s="1" customFormat="1" ht="15" customHeight="1">
      <c r="B174" s="253"/>
      <c r="C174" s="232" t="s">
        <v>1135</v>
      </c>
      <c r="D174" s="232"/>
      <c r="E174" s="232"/>
      <c r="F174" s="252" t="s">
        <v>1122</v>
      </c>
      <c r="G174" s="232"/>
      <c r="H174" s="232" t="s">
        <v>1183</v>
      </c>
      <c r="I174" s="232" t="s">
        <v>1118</v>
      </c>
      <c r="J174" s="232">
        <v>50</v>
      </c>
      <c r="K174" s="274"/>
    </row>
    <row r="175" spans="2:11" s="1" customFormat="1" ht="15" customHeight="1">
      <c r="B175" s="253"/>
      <c r="C175" s="232" t="s">
        <v>1143</v>
      </c>
      <c r="D175" s="232"/>
      <c r="E175" s="232"/>
      <c r="F175" s="252" t="s">
        <v>1122</v>
      </c>
      <c r="G175" s="232"/>
      <c r="H175" s="232" t="s">
        <v>1183</v>
      </c>
      <c r="I175" s="232" t="s">
        <v>1118</v>
      </c>
      <c r="J175" s="232">
        <v>50</v>
      </c>
      <c r="K175" s="274"/>
    </row>
    <row r="176" spans="2:11" s="1" customFormat="1" ht="15" customHeight="1">
      <c r="B176" s="253"/>
      <c r="C176" s="232" t="s">
        <v>1141</v>
      </c>
      <c r="D176" s="232"/>
      <c r="E176" s="232"/>
      <c r="F176" s="252" t="s">
        <v>1122</v>
      </c>
      <c r="G176" s="232"/>
      <c r="H176" s="232" t="s">
        <v>1183</v>
      </c>
      <c r="I176" s="232" t="s">
        <v>1118</v>
      </c>
      <c r="J176" s="232">
        <v>50</v>
      </c>
      <c r="K176" s="274"/>
    </row>
    <row r="177" spans="2:11" s="1" customFormat="1" ht="15" customHeight="1">
      <c r="B177" s="253"/>
      <c r="C177" s="232" t="s">
        <v>114</v>
      </c>
      <c r="D177" s="232"/>
      <c r="E177" s="232"/>
      <c r="F177" s="252" t="s">
        <v>1116</v>
      </c>
      <c r="G177" s="232"/>
      <c r="H177" s="232" t="s">
        <v>1184</v>
      </c>
      <c r="I177" s="232" t="s">
        <v>1185</v>
      </c>
      <c r="J177" s="232"/>
      <c r="K177" s="274"/>
    </row>
    <row r="178" spans="2:11" s="1" customFormat="1" ht="15" customHeight="1">
      <c r="B178" s="253"/>
      <c r="C178" s="232" t="s">
        <v>58</v>
      </c>
      <c r="D178" s="232"/>
      <c r="E178" s="232"/>
      <c r="F178" s="252" t="s">
        <v>1116</v>
      </c>
      <c r="G178" s="232"/>
      <c r="H178" s="232" t="s">
        <v>1186</v>
      </c>
      <c r="I178" s="232" t="s">
        <v>1187</v>
      </c>
      <c r="J178" s="232">
        <v>1</v>
      </c>
      <c r="K178" s="274"/>
    </row>
    <row r="179" spans="2:11" s="1" customFormat="1" ht="15" customHeight="1">
      <c r="B179" s="253"/>
      <c r="C179" s="232" t="s">
        <v>54</v>
      </c>
      <c r="D179" s="232"/>
      <c r="E179" s="232"/>
      <c r="F179" s="252" t="s">
        <v>1116</v>
      </c>
      <c r="G179" s="232"/>
      <c r="H179" s="232" t="s">
        <v>1188</v>
      </c>
      <c r="I179" s="232" t="s">
        <v>1118</v>
      </c>
      <c r="J179" s="232">
        <v>20</v>
      </c>
      <c r="K179" s="274"/>
    </row>
    <row r="180" spans="2:11" s="1" customFormat="1" ht="15" customHeight="1">
      <c r="B180" s="253"/>
      <c r="C180" s="232" t="s">
        <v>55</v>
      </c>
      <c r="D180" s="232"/>
      <c r="E180" s="232"/>
      <c r="F180" s="252" t="s">
        <v>1116</v>
      </c>
      <c r="G180" s="232"/>
      <c r="H180" s="232" t="s">
        <v>1189</v>
      </c>
      <c r="I180" s="232" t="s">
        <v>1118</v>
      </c>
      <c r="J180" s="232">
        <v>255</v>
      </c>
      <c r="K180" s="274"/>
    </row>
    <row r="181" spans="2:11" s="1" customFormat="1" ht="15" customHeight="1">
      <c r="B181" s="253"/>
      <c r="C181" s="232" t="s">
        <v>115</v>
      </c>
      <c r="D181" s="232"/>
      <c r="E181" s="232"/>
      <c r="F181" s="252" t="s">
        <v>1116</v>
      </c>
      <c r="G181" s="232"/>
      <c r="H181" s="232" t="s">
        <v>1080</v>
      </c>
      <c r="I181" s="232" t="s">
        <v>1118</v>
      </c>
      <c r="J181" s="232">
        <v>10</v>
      </c>
      <c r="K181" s="274"/>
    </row>
    <row r="182" spans="2:11" s="1" customFormat="1" ht="15" customHeight="1">
      <c r="B182" s="253"/>
      <c r="C182" s="232" t="s">
        <v>116</v>
      </c>
      <c r="D182" s="232"/>
      <c r="E182" s="232"/>
      <c r="F182" s="252" t="s">
        <v>1116</v>
      </c>
      <c r="G182" s="232"/>
      <c r="H182" s="232" t="s">
        <v>1190</v>
      </c>
      <c r="I182" s="232" t="s">
        <v>1151</v>
      </c>
      <c r="J182" s="232"/>
      <c r="K182" s="274"/>
    </row>
    <row r="183" spans="2:11" s="1" customFormat="1" ht="15" customHeight="1">
      <c r="B183" s="253"/>
      <c r="C183" s="232" t="s">
        <v>1191</v>
      </c>
      <c r="D183" s="232"/>
      <c r="E183" s="232"/>
      <c r="F183" s="252" t="s">
        <v>1116</v>
      </c>
      <c r="G183" s="232"/>
      <c r="H183" s="232" t="s">
        <v>1192</v>
      </c>
      <c r="I183" s="232" t="s">
        <v>1151</v>
      </c>
      <c r="J183" s="232"/>
      <c r="K183" s="274"/>
    </row>
    <row r="184" spans="2:11" s="1" customFormat="1" ht="15" customHeight="1">
      <c r="B184" s="253"/>
      <c r="C184" s="232" t="s">
        <v>1180</v>
      </c>
      <c r="D184" s="232"/>
      <c r="E184" s="232"/>
      <c r="F184" s="252" t="s">
        <v>1116</v>
      </c>
      <c r="G184" s="232"/>
      <c r="H184" s="232" t="s">
        <v>1193</v>
      </c>
      <c r="I184" s="232" t="s">
        <v>1151</v>
      </c>
      <c r="J184" s="232"/>
      <c r="K184" s="274"/>
    </row>
    <row r="185" spans="2:11" s="1" customFormat="1" ht="15" customHeight="1">
      <c r="B185" s="253"/>
      <c r="C185" s="232" t="s">
        <v>118</v>
      </c>
      <c r="D185" s="232"/>
      <c r="E185" s="232"/>
      <c r="F185" s="252" t="s">
        <v>1122</v>
      </c>
      <c r="G185" s="232"/>
      <c r="H185" s="232" t="s">
        <v>1194</v>
      </c>
      <c r="I185" s="232" t="s">
        <v>1118</v>
      </c>
      <c r="J185" s="232">
        <v>50</v>
      </c>
      <c r="K185" s="274"/>
    </row>
    <row r="186" spans="2:11" s="1" customFormat="1" ht="15" customHeight="1">
      <c r="B186" s="253"/>
      <c r="C186" s="232" t="s">
        <v>1195</v>
      </c>
      <c r="D186" s="232"/>
      <c r="E186" s="232"/>
      <c r="F186" s="252" t="s">
        <v>1122</v>
      </c>
      <c r="G186" s="232"/>
      <c r="H186" s="232" t="s">
        <v>1196</v>
      </c>
      <c r="I186" s="232" t="s">
        <v>1197</v>
      </c>
      <c r="J186" s="232"/>
      <c r="K186" s="274"/>
    </row>
    <row r="187" spans="2:11" s="1" customFormat="1" ht="15" customHeight="1">
      <c r="B187" s="253"/>
      <c r="C187" s="232" t="s">
        <v>1198</v>
      </c>
      <c r="D187" s="232"/>
      <c r="E187" s="232"/>
      <c r="F187" s="252" t="s">
        <v>1122</v>
      </c>
      <c r="G187" s="232"/>
      <c r="H187" s="232" t="s">
        <v>1199</v>
      </c>
      <c r="I187" s="232" t="s">
        <v>1197</v>
      </c>
      <c r="J187" s="232"/>
      <c r="K187" s="274"/>
    </row>
    <row r="188" spans="2:11" s="1" customFormat="1" ht="15" customHeight="1">
      <c r="B188" s="253"/>
      <c r="C188" s="232" t="s">
        <v>1200</v>
      </c>
      <c r="D188" s="232"/>
      <c r="E188" s="232"/>
      <c r="F188" s="252" t="s">
        <v>1122</v>
      </c>
      <c r="G188" s="232"/>
      <c r="H188" s="232" t="s">
        <v>1201</v>
      </c>
      <c r="I188" s="232" t="s">
        <v>1197</v>
      </c>
      <c r="J188" s="232"/>
      <c r="K188" s="274"/>
    </row>
    <row r="189" spans="2:11" s="1" customFormat="1" ht="15" customHeight="1">
      <c r="B189" s="253"/>
      <c r="C189" s="286" t="s">
        <v>1202</v>
      </c>
      <c r="D189" s="232"/>
      <c r="E189" s="232"/>
      <c r="F189" s="252" t="s">
        <v>1122</v>
      </c>
      <c r="G189" s="232"/>
      <c r="H189" s="232" t="s">
        <v>1203</v>
      </c>
      <c r="I189" s="232" t="s">
        <v>1204</v>
      </c>
      <c r="J189" s="287" t="s">
        <v>1205</v>
      </c>
      <c r="K189" s="274"/>
    </row>
    <row r="190" spans="2:11" s="1" customFormat="1" ht="15" customHeight="1">
      <c r="B190" s="253"/>
      <c r="C190" s="238" t="s">
        <v>43</v>
      </c>
      <c r="D190" s="232"/>
      <c r="E190" s="232"/>
      <c r="F190" s="252" t="s">
        <v>1116</v>
      </c>
      <c r="G190" s="232"/>
      <c r="H190" s="229" t="s">
        <v>1206</v>
      </c>
      <c r="I190" s="232" t="s">
        <v>1207</v>
      </c>
      <c r="J190" s="232"/>
      <c r="K190" s="274"/>
    </row>
    <row r="191" spans="2:11" s="1" customFormat="1" ht="15" customHeight="1">
      <c r="B191" s="253"/>
      <c r="C191" s="238" t="s">
        <v>1208</v>
      </c>
      <c r="D191" s="232"/>
      <c r="E191" s="232"/>
      <c r="F191" s="252" t="s">
        <v>1116</v>
      </c>
      <c r="G191" s="232"/>
      <c r="H191" s="232" t="s">
        <v>1209</v>
      </c>
      <c r="I191" s="232" t="s">
        <v>1151</v>
      </c>
      <c r="J191" s="232"/>
      <c r="K191" s="274"/>
    </row>
    <row r="192" spans="2:11" s="1" customFormat="1" ht="15" customHeight="1">
      <c r="B192" s="253"/>
      <c r="C192" s="238" t="s">
        <v>1210</v>
      </c>
      <c r="D192" s="232"/>
      <c r="E192" s="232"/>
      <c r="F192" s="252" t="s">
        <v>1116</v>
      </c>
      <c r="G192" s="232"/>
      <c r="H192" s="232" t="s">
        <v>1211</v>
      </c>
      <c r="I192" s="232" t="s">
        <v>1151</v>
      </c>
      <c r="J192" s="232"/>
      <c r="K192" s="274"/>
    </row>
    <row r="193" spans="2:11" s="1" customFormat="1" ht="15" customHeight="1">
      <c r="B193" s="253"/>
      <c r="C193" s="238" t="s">
        <v>1212</v>
      </c>
      <c r="D193" s="232"/>
      <c r="E193" s="232"/>
      <c r="F193" s="252" t="s">
        <v>1122</v>
      </c>
      <c r="G193" s="232"/>
      <c r="H193" s="232" t="s">
        <v>1213</v>
      </c>
      <c r="I193" s="232" t="s">
        <v>1151</v>
      </c>
      <c r="J193" s="232"/>
      <c r="K193" s="274"/>
    </row>
    <row r="194" spans="2:11" s="1" customFormat="1" ht="15" customHeight="1">
      <c r="B194" s="280"/>
      <c r="C194" s="288"/>
      <c r="D194" s="262"/>
      <c r="E194" s="262"/>
      <c r="F194" s="262"/>
      <c r="G194" s="262"/>
      <c r="H194" s="262"/>
      <c r="I194" s="262"/>
      <c r="J194" s="262"/>
      <c r="K194" s="281"/>
    </row>
    <row r="195" spans="2:11" s="1" customFormat="1" ht="18.75" customHeight="1">
      <c r="B195" s="229"/>
      <c r="C195" s="232"/>
      <c r="D195" s="232"/>
      <c r="E195" s="232"/>
      <c r="F195" s="252"/>
      <c r="G195" s="232"/>
      <c r="H195" s="232"/>
      <c r="I195" s="232"/>
      <c r="J195" s="232"/>
      <c r="K195" s="229"/>
    </row>
    <row r="196" spans="2:11" s="1" customFormat="1" ht="18.75" customHeight="1">
      <c r="B196" s="229"/>
      <c r="C196" s="232"/>
      <c r="D196" s="232"/>
      <c r="E196" s="232"/>
      <c r="F196" s="252"/>
      <c r="G196" s="232"/>
      <c r="H196" s="232"/>
      <c r="I196" s="232"/>
      <c r="J196" s="232"/>
      <c r="K196" s="229"/>
    </row>
    <row r="197" spans="2:11" s="1" customFormat="1" ht="18.75" customHeight="1">
      <c r="B197" s="239"/>
      <c r="C197" s="239"/>
      <c r="D197" s="239"/>
      <c r="E197" s="239"/>
      <c r="F197" s="239"/>
      <c r="G197" s="239"/>
      <c r="H197" s="239"/>
      <c r="I197" s="239"/>
      <c r="J197" s="239"/>
      <c r="K197" s="239"/>
    </row>
    <row r="198" spans="2:11" s="1" customFormat="1" ht="13.5">
      <c r="B198" s="221"/>
      <c r="C198" s="222"/>
      <c r="D198" s="222"/>
      <c r="E198" s="222"/>
      <c r="F198" s="222"/>
      <c r="G198" s="222"/>
      <c r="H198" s="222"/>
      <c r="I198" s="222"/>
      <c r="J198" s="222"/>
      <c r="K198" s="223"/>
    </row>
    <row r="199" spans="2:11" s="1" customFormat="1" ht="21">
      <c r="B199" s="224"/>
      <c r="C199" s="349" t="s">
        <v>1214</v>
      </c>
      <c r="D199" s="349"/>
      <c r="E199" s="349"/>
      <c r="F199" s="349"/>
      <c r="G199" s="349"/>
      <c r="H199" s="349"/>
      <c r="I199" s="349"/>
      <c r="J199" s="349"/>
      <c r="K199" s="225"/>
    </row>
    <row r="200" spans="2:11" s="1" customFormat="1" ht="25.5" customHeight="1">
      <c r="B200" s="224"/>
      <c r="C200" s="289" t="s">
        <v>1215</v>
      </c>
      <c r="D200" s="289"/>
      <c r="E200" s="289"/>
      <c r="F200" s="289" t="s">
        <v>1216</v>
      </c>
      <c r="G200" s="290"/>
      <c r="H200" s="350" t="s">
        <v>1217</v>
      </c>
      <c r="I200" s="350"/>
      <c r="J200" s="350"/>
      <c r="K200" s="225"/>
    </row>
    <row r="201" spans="2:11" s="1" customFormat="1" ht="5.25" customHeight="1">
      <c r="B201" s="253"/>
      <c r="C201" s="250"/>
      <c r="D201" s="250"/>
      <c r="E201" s="250"/>
      <c r="F201" s="250"/>
      <c r="G201" s="232"/>
      <c r="H201" s="250"/>
      <c r="I201" s="250"/>
      <c r="J201" s="250"/>
      <c r="K201" s="274"/>
    </row>
    <row r="202" spans="2:11" s="1" customFormat="1" ht="15" customHeight="1">
      <c r="B202" s="253"/>
      <c r="C202" s="232" t="s">
        <v>1207</v>
      </c>
      <c r="D202" s="232"/>
      <c r="E202" s="232"/>
      <c r="F202" s="252" t="s">
        <v>44</v>
      </c>
      <c r="G202" s="232"/>
      <c r="H202" s="351" t="s">
        <v>1218</v>
      </c>
      <c r="I202" s="351"/>
      <c r="J202" s="351"/>
      <c r="K202" s="274"/>
    </row>
    <row r="203" spans="2:11" s="1" customFormat="1" ht="15" customHeight="1">
      <c r="B203" s="253"/>
      <c r="C203" s="259"/>
      <c r="D203" s="232"/>
      <c r="E203" s="232"/>
      <c r="F203" s="252" t="s">
        <v>45</v>
      </c>
      <c r="G203" s="232"/>
      <c r="H203" s="351" t="s">
        <v>1219</v>
      </c>
      <c r="I203" s="351"/>
      <c r="J203" s="351"/>
      <c r="K203" s="274"/>
    </row>
    <row r="204" spans="2:11" s="1" customFormat="1" ht="15" customHeight="1">
      <c r="B204" s="253"/>
      <c r="C204" s="259"/>
      <c r="D204" s="232"/>
      <c r="E204" s="232"/>
      <c r="F204" s="252" t="s">
        <v>48</v>
      </c>
      <c r="G204" s="232"/>
      <c r="H204" s="351" t="s">
        <v>1220</v>
      </c>
      <c r="I204" s="351"/>
      <c r="J204" s="351"/>
      <c r="K204" s="274"/>
    </row>
    <row r="205" spans="2:11" s="1" customFormat="1" ht="15" customHeight="1">
      <c r="B205" s="253"/>
      <c r="C205" s="232"/>
      <c r="D205" s="232"/>
      <c r="E205" s="232"/>
      <c r="F205" s="252" t="s">
        <v>46</v>
      </c>
      <c r="G205" s="232"/>
      <c r="H205" s="351" t="s">
        <v>1221</v>
      </c>
      <c r="I205" s="351"/>
      <c r="J205" s="351"/>
      <c r="K205" s="274"/>
    </row>
    <row r="206" spans="2:11" s="1" customFormat="1" ht="15" customHeight="1">
      <c r="B206" s="253"/>
      <c r="C206" s="232"/>
      <c r="D206" s="232"/>
      <c r="E206" s="232"/>
      <c r="F206" s="252" t="s">
        <v>47</v>
      </c>
      <c r="G206" s="232"/>
      <c r="H206" s="351" t="s">
        <v>1222</v>
      </c>
      <c r="I206" s="351"/>
      <c r="J206" s="351"/>
      <c r="K206" s="274"/>
    </row>
    <row r="207" spans="2:11" s="1" customFormat="1" ht="15" customHeight="1">
      <c r="B207" s="253"/>
      <c r="C207" s="232"/>
      <c r="D207" s="232"/>
      <c r="E207" s="232"/>
      <c r="F207" s="252"/>
      <c r="G207" s="232"/>
      <c r="H207" s="232"/>
      <c r="I207" s="232"/>
      <c r="J207" s="232"/>
      <c r="K207" s="274"/>
    </row>
    <row r="208" spans="2:11" s="1" customFormat="1" ht="15" customHeight="1">
      <c r="B208" s="253"/>
      <c r="C208" s="232" t="s">
        <v>1163</v>
      </c>
      <c r="D208" s="232"/>
      <c r="E208" s="232"/>
      <c r="F208" s="252" t="s">
        <v>89</v>
      </c>
      <c r="G208" s="232"/>
      <c r="H208" s="351" t="s">
        <v>1223</v>
      </c>
      <c r="I208" s="351"/>
      <c r="J208" s="351"/>
      <c r="K208" s="274"/>
    </row>
    <row r="209" spans="2:11" s="1" customFormat="1" ht="15" customHeight="1">
      <c r="B209" s="253"/>
      <c r="C209" s="259"/>
      <c r="D209" s="232"/>
      <c r="E209" s="232"/>
      <c r="F209" s="252" t="s">
        <v>80</v>
      </c>
      <c r="G209" s="232"/>
      <c r="H209" s="351" t="s">
        <v>1062</v>
      </c>
      <c r="I209" s="351"/>
      <c r="J209" s="351"/>
      <c r="K209" s="274"/>
    </row>
    <row r="210" spans="2:11" s="1" customFormat="1" ht="15" customHeight="1">
      <c r="B210" s="253"/>
      <c r="C210" s="232"/>
      <c r="D210" s="232"/>
      <c r="E210" s="232"/>
      <c r="F210" s="252" t="s">
        <v>1060</v>
      </c>
      <c r="G210" s="232"/>
      <c r="H210" s="351" t="s">
        <v>1224</v>
      </c>
      <c r="I210" s="351"/>
      <c r="J210" s="351"/>
      <c r="K210" s="274"/>
    </row>
    <row r="211" spans="2:11" s="1" customFormat="1" ht="15" customHeight="1">
      <c r="B211" s="291"/>
      <c r="C211" s="259"/>
      <c r="D211" s="259"/>
      <c r="E211" s="259"/>
      <c r="F211" s="252" t="s">
        <v>93</v>
      </c>
      <c r="G211" s="238"/>
      <c r="H211" s="352" t="s">
        <v>1063</v>
      </c>
      <c r="I211" s="352"/>
      <c r="J211" s="352"/>
      <c r="K211" s="292"/>
    </row>
    <row r="212" spans="2:11" s="1" customFormat="1" ht="15" customHeight="1">
      <c r="B212" s="291"/>
      <c r="C212" s="259"/>
      <c r="D212" s="259"/>
      <c r="E212" s="259"/>
      <c r="F212" s="252" t="s">
        <v>629</v>
      </c>
      <c r="G212" s="238"/>
      <c r="H212" s="352" t="s">
        <v>1225</v>
      </c>
      <c r="I212" s="352"/>
      <c r="J212" s="352"/>
      <c r="K212" s="292"/>
    </row>
    <row r="213" spans="2:11" s="1" customFormat="1" ht="15" customHeight="1">
      <c r="B213" s="291"/>
      <c r="C213" s="259"/>
      <c r="D213" s="259"/>
      <c r="E213" s="259"/>
      <c r="F213" s="293"/>
      <c r="G213" s="238"/>
      <c r="H213" s="294"/>
      <c r="I213" s="294"/>
      <c r="J213" s="294"/>
      <c r="K213" s="292"/>
    </row>
    <row r="214" spans="2:11" s="1" customFormat="1" ht="15" customHeight="1">
      <c r="B214" s="291"/>
      <c r="C214" s="232" t="s">
        <v>1187</v>
      </c>
      <c r="D214" s="259"/>
      <c r="E214" s="259"/>
      <c r="F214" s="252">
        <v>1</v>
      </c>
      <c r="G214" s="238"/>
      <c r="H214" s="352" t="s">
        <v>1226</v>
      </c>
      <c r="I214" s="352"/>
      <c r="J214" s="352"/>
      <c r="K214" s="292"/>
    </row>
    <row r="215" spans="2:11" s="1" customFormat="1" ht="15" customHeight="1">
      <c r="B215" s="291"/>
      <c r="C215" s="259"/>
      <c r="D215" s="259"/>
      <c r="E215" s="259"/>
      <c r="F215" s="252">
        <v>2</v>
      </c>
      <c r="G215" s="238"/>
      <c r="H215" s="352" t="s">
        <v>1227</v>
      </c>
      <c r="I215" s="352"/>
      <c r="J215" s="352"/>
      <c r="K215" s="292"/>
    </row>
    <row r="216" spans="2:11" s="1" customFormat="1" ht="15" customHeight="1">
      <c r="B216" s="291"/>
      <c r="C216" s="259"/>
      <c r="D216" s="259"/>
      <c r="E216" s="259"/>
      <c r="F216" s="252">
        <v>3</v>
      </c>
      <c r="G216" s="238"/>
      <c r="H216" s="352" t="s">
        <v>1228</v>
      </c>
      <c r="I216" s="352"/>
      <c r="J216" s="352"/>
      <c r="K216" s="292"/>
    </row>
    <row r="217" spans="2:11" s="1" customFormat="1" ht="15" customHeight="1">
      <c r="B217" s="291"/>
      <c r="C217" s="259"/>
      <c r="D217" s="259"/>
      <c r="E217" s="259"/>
      <c r="F217" s="252">
        <v>4</v>
      </c>
      <c r="G217" s="238"/>
      <c r="H217" s="352" t="s">
        <v>1229</v>
      </c>
      <c r="I217" s="352"/>
      <c r="J217" s="352"/>
      <c r="K217" s="292"/>
    </row>
    <row r="218" spans="2:11" s="1" customFormat="1" ht="12.75" customHeight="1">
      <c r="B218" s="295"/>
      <c r="C218" s="296"/>
      <c r="D218" s="296"/>
      <c r="E218" s="296"/>
      <c r="F218" s="296"/>
      <c r="G218" s="296"/>
      <c r="H218" s="296"/>
      <c r="I218" s="296"/>
      <c r="J218" s="296"/>
      <c r="K218" s="297"/>
    </row>
  </sheetData>
  <sheetProtection formatCells="0" formatColumns="0" formatRows="0" insertColumns="0" insertRows="0" insertHyperlinks="0" deleteColumns="0" deleteRows="0" sort="0" autoFilter="0" pivotTables="0"/>
  <mergeCells count="77">
    <mergeCell ref="G44:J44"/>
    <mergeCell ref="G45:J45"/>
    <mergeCell ref="C3:J3"/>
    <mergeCell ref="C4:J4"/>
    <mergeCell ref="C6:J6"/>
    <mergeCell ref="C7:J7"/>
    <mergeCell ref="G39:J39"/>
    <mergeCell ref="G40:J40"/>
    <mergeCell ref="G41:J41"/>
    <mergeCell ref="G42:J42"/>
    <mergeCell ref="G43:J43"/>
    <mergeCell ref="D34:J34"/>
    <mergeCell ref="D35:J35"/>
    <mergeCell ref="G36:J36"/>
    <mergeCell ref="G37:J37"/>
    <mergeCell ref="G38:J38"/>
    <mergeCell ref="D27:J27"/>
    <mergeCell ref="D28:J28"/>
    <mergeCell ref="D30:J30"/>
    <mergeCell ref="D31:J31"/>
    <mergeCell ref="D33:J33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65:J65"/>
    <mergeCell ref="D66:J66"/>
    <mergeCell ref="D67:J67"/>
    <mergeCell ref="D68:J68"/>
    <mergeCell ref="D69:J69"/>
    <mergeCell ref="D59:J59"/>
    <mergeCell ref="D60:J60"/>
    <mergeCell ref="D61:J61"/>
    <mergeCell ref="D62:J62"/>
    <mergeCell ref="D63:J63"/>
    <mergeCell ref="C52:J52"/>
    <mergeCell ref="C54:J54"/>
    <mergeCell ref="C55:J55"/>
    <mergeCell ref="C57:J57"/>
    <mergeCell ref="D58:J58"/>
    <mergeCell ref="D47:J47"/>
    <mergeCell ref="E48:J48"/>
    <mergeCell ref="E49:J49"/>
    <mergeCell ref="E50:J50"/>
    <mergeCell ref="D51:J51"/>
    <mergeCell ref="H212:J212"/>
    <mergeCell ref="H214:J214"/>
    <mergeCell ref="H215:J215"/>
    <mergeCell ref="H216:J216"/>
    <mergeCell ref="H217:J217"/>
    <mergeCell ref="H206:J206"/>
    <mergeCell ref="H208:J208"/>
    <mergeCell ref="H209:J209"/>
    <mergeCell ref="H210:J210"/>
    <mergeCell ref="H211:J211"/>
    <mergeCell ref="H200:J200"/>
    <mergeCell ref="H202:J202"/>
    <mergeCell ref="H203:J203"/>
    <mergeCell ref="H204:J204"/>
    <mergeCell ref="H205:J205"/>
    <mergeCell ref="C102:J102"/>
    <mergeCell ref="C122:J122"/>
    <mergeCell ref="C147:J147"/>
    <mergeCell ref="C165:J165"/>
    <mergeCell ref="C199:J199"/>
  </mergeCells>
  <pageMargins left="0.59027779999999996" right="0.59027779999999996" top="0.59027779999999996" bottom="0.59027779999999996" header="0" footer="0"/>
  <pageSetup paperSize="9"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9</vt:i4>
      </vt:variant>
      <vt:variant>
        <vt:lpstr>Pojmenované oblasti</vt:lpstr>
      </vt:variant>
      <vt:variant>
        <vt:i4>11</vt:i4>
      </vt:variant>
    </vt:vector>
  </HeadingPairs>
  <TitlesOfParts>
    <vt:vector size="20" baseType="lpstr">
      <vt:lpstr>Rekapitulace stavby</vt:lpstr>
      <vt:lpstr>List1</vt:lpstr>
      <vt:lpstr>List2</vt:lpstr>
      <vt:lpstr>List3</vt:lpstr>
      <vt:lpstr>01 - Technologická část</vt:lpstr>
      <vt:lpstr>01N - Technologická část ...</vt:lpstr>
      <vt:lpstr>02 - Stavební část</vt:lpstr>
      <vt:lpstr>03 - VRN</vt:lpstr>
      <vt:lpstr>Pokyny pro vyplnění</vt:lpstr>
      <vt:lpstr>'01 - Technologická část'!Názvy_tisku</vt:lpstr>
      <vt:lpstr>'01N - Technologická část ...'!Názvy_tisku</vt:lpstr>
      <vt:lpstr>'02 - Stavební část'!Názvy_tisku</vt:lpstr>
      <vt:lpstr>'03 - VRN'!Názvy_tisku</vt:lpstr>
      <vt:lpstr>'Rekapitulace stavby'!Názvy_tisku</vt:lpstr>
      <vt:lpstr>'01 - Technologická část'!Oblast_tisku</vt:lpstr>
      <vt:lpstr>'01N - Technologická část ...'!Oblast_tisku</vt:lpstr>
      <vt:lpstr>'02 - Stavební část'!Oblast_tisku</vt:lpstr>
      <vt:lpstr>'03 - VRN'!Oblast_tisku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Kejkula Jiří</dc:creator>
  <cp:lastModifiedBy>Bartoňová Simona, Ing.</cp:lastModifiedBy>
  <dcterms:created xsi:type="dcterms:W3CDTF">2020-03-20T11:59:24Z</dcterms:created>
  <dcterms:modified xsi:type="dcterms:W3CDTF">2020-03-28T15:38:17Z</dcterms:modified>
</cp:coreProperties>
</file>